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v.jaccond\Documents\SiClient\GIOVELavoroTmp\"/>
    </mc:Choice>
  </mc:AlternateContent>
  <xr:revisionPtr revIDLastSave="0" documentId="13_ncr:1_{652FB7C4-8F3D-42F9-9020-92982E168DD0}" xr6:coauthVersionLast="36" xr6:coauthVersionMax="36" xr10:uidLastSave="{00000000-0000-0000-0000-000000000000}"/>
  <bookViews>
    <workbookView xWindow="0" yWindow="0" windowWidth="28800" windowHeight="12225" xr2:uid="{00000000-000D-0000-FFFF-FFFF00000000}"/>
  </bookViews>
  <sheets>
    <sheet name="Modello Piano flussi cassa" sheetId="4" r:id="rId1"/>
    <sheet name="ModelloPianoFlussiCassa_PEG" sheetId="6" r:id="rId2"/>
  </sheets>
  <definedNames>
    <definedName name="_xlnm.Print_Area" localSheetId="0">'Modello Piano flussi cassa'!$A$1:$J$109</definedName>
    <definedName name="_xlnm.Print_Area" localSheetId="1">ModelloPianoFlussiCassa_PEG!$A$1:$N$427</definedName>
  </definedNames>
  <calcPr calcId="191029"/>
</workbook>
</file>

<file path=xl/calcChain.xml><?xml version="1.0" encoding="utf-8"?>
<calcChain xmlns="http://schemas.openxmlformats.org/spreadsheetml/2006/main">
  <c r="M417" i="6" l="1"/>
  <c r="M419" i="6" s="1"/>
  <c r="K417" i="6"/>
  <c r="K419" i="6" s="1"/>
  <c r="J417" i="6"/>
  <c r="J419" i="6" s="1"/>
  <c r="I417" i="6"/>
  <c r="I419" i="6" s="1"/>
  <c r="H417" i="6"/>
  <c r="G417" i="6"/>
  <c r="G419" i="6" s="1"/>
  <c r="N414" i="6"/>
  <c r="L414" i="6"/>
  <c r="J414" i="6"/>
  <c r="H414" i="6"/>
  <c r="N406" i="6"/>
  <c r="N417" i="6" s="1"/>
  <c r="N419" i="6" s="1"/>
  <c r="L406" i="6"/>
  <c r="L417" i="6" s="1"/>
  <c r="L419" i="6" s="1"/>
  <c r="J406" i="6"/>
  <c r="H406" i="6"/>
  <c r="N405" i="6"/>
  <c r="M405" i="6"/>
  <c r="L405" i="6"/>
  <c r="K405" i="6"/>
  <c r="J405" i="6"/>
  <c r="I405" i="6"/>
  <c r="H405" i="6"/>
  <c r="G405" i="6"/>
  <c r="N403" i="6"/>
  <c r="M403" i="6"/>
  <c r="L403" i="6"/>
  <c r="K403" i="6"/>
  <c r="J403" i="6"/>
  <c r="I403" i="6"/>
  <c r="H403" i="6"/>
  <c r="G403" i="6"/>
  <c r="N396" i="6"/>
  <c r="M396" i="6"/>
  <c r="L396" i="6"/>
  <c r="K396" i="6"/>
  <c r="J396" i="6"/>
  <c r="I396" i="6"/>
  <c r="H396" i="6"/>
  <c r="G396" i="6"/>
  <c r="M391" i="6"/>
  <c r="L391" i="6"/>
  <c r="K391" i="6"/>
  <c r="J391" i="6"/>
  <c r="I391" i="6"/>
  <c r="G391" i="6"/>
  <c r="N383" i="6"/>
  <c r="N391" i="6" s="1"/>
  <c r="L383" i="6"/>
  <c r="J383" i="6"/>
  <c r="H383" i="6"/>
  <c r="H391" i="6" s="1"/>
  <c r="N346" i="6"/>
  <c r="L346" i="6"/>
  <c r="J346" i="6"/>
  <c r="H346" i="6"/>
  <c r="M344" i="6"/>
  <c r="K344" i="6"/>
  <c r="J344" i="6"/>
  <c r="I344" i="6"/>
  <c r="G344" i="6"/>
  <c r="N336" i="6"/>
  <c r="N344" i="6" s="1"/>
  <c r="L336" i="6"/>
  <c r="J336" i="6"/>
  <c r="H336" i="6"/>
  <c r="H344" i="6" s="1"/>
  <c r="N333" i="6"/>
  <c r="L333" i="6"/>
  <c r="J333" i="6"/>
  <c r="H333" i="6"/>
  <c r="N305" i="6"/>
  <c r="L305" i="6"/>
  <c r="J305" i="6"/>
  <c r="H305" i="6"/>
  <c r="N173" i="6"/>
  <c r="L173" i="6"/>
  <c r="J173" i="6"/>
  <c r="H173" i="6"/>
  <c r="N151" i="6"/>
  <c r="L151" i="6"/>
  <c r="J151" i="6"/>
  <c r="H151" i="6"/>
  <c r="N127" i="6"/>
  <c r="L127" i="6"/>
  <c r="L344" i="6" s="1"/>
  <c r="J127" i="6"/>
  <c r="H127" i="6"/>
  <c r="N122" i="6"/>
  <c r="N423" i="6" s="1"/>
  <c r="L122" i="6"/>
  <c r="L423" i="6" s="1"/>
  <c r="J122" i="6"/>
  <c r="J423" i="6" s="1"/>
  <c r="H122" i="6"/>
  <c r="H423" i="6" s="1"/>
  <c r="M117" i="6"/>
  <c r="M119" i="6" s="1"/>
  <c r="M121" i="6" s="1"/>
  <c r="M422" i="6" s="1"/>
  <c r="L117" i="6"/>
  <c r="K117" i="6"/>
  <c r="K119" i="6" s="1"/>
  <c r="K121" i="6" s="1"/>
  <c r="K422" i="6" s="1"/>
  <c r="J117" i="6"/>
  <c r="J119" i="6" s="1"/>
  <c r="J121" i="6" s="1"/>
  <c r="I117" i="6"/>
  <c r="I119" i="6" s="1"/>
  <c r="I121" i="6" s="1"/>
  <c r="G117" i="6"/>
  <c r="G119" i="6" s="1"/>
  <c r="G121" i="6" s="1"/>
  <c r="G422" i="6" s="1"/>
  <c r="N114" i="6"/>
  <c r="N117" i="6" s="1"/>
  <c r="L114" i="6"/>
  <c r="J114" i="6"/>
  <c r="H114" i="6"/>
  <c r="H117" i="6" s="1"/>
  <c r="N107" i="6"/>
  <c r="L107" i="6"/>
  <c r="J107" i="6"/>
  <c r="H107" i="6"/>
  <c r="N106" i="6"/>
  <c r="M106" i="6"/>
  <c r="L106" i="6"/>
  <c r="K106" i="6"/>
  <c r="J106" i="6"/>
  <c r="I106" i="6"/>
  <c r="H106" i="6"/>
  <c r="G106" i="6"/>
  <c r="N101" i="6"/>
  <c r="M101" i="6"/>
  <c r="L101" i="6"/>
  <c r="K101" i="6"/>
  <c r="J101" i="6"/>
  <c r="I101" i="6"/>
  <c r="H101" i="6"/>
  <c r="G101" i="6"/>
  <c r="M96" i="6"/>
  <c r="L96" i="6"/>
  <c r="K96" i="6"/>
  <c r="J96" i="6"/>
  <c r="I96" i="6"/>
  <c r="G96" i="6"/>
  <c r="N91" i="6"/>
  <c r="N96" i="6" s="1"/>
  <c r="L91" i="6"/>
  <c r="J91" i="6"/>
  <c r="H91" i="6"/>
  <c r="H96" i="6" s="1"/>
  <c r="N87" i="6"/>
  <c r="L87" i="6"/>
  <c r="J87" i="6"/>
  <c r="H87" i="6"/>
  <c r="N75" i="6"/>
  <c r="L75" i="6"/>
  <c r="J75" i="6"/>
  <c r="H75" i="6"/>
  <c r="M73" i="6"/>
  <c r="K73" i="6"/>
  <c r="J73" i="6"/>
  <c r="I73" i="6"/>
  <c r="G73" i="6"/>
  <c r="N66" i="6"/>
  <c r="N73" i="6" s="1"/>
  <c r="L66" i="6"/>
  <c r="L73" i="6" s="1"/>
  <c r="J66" i="6"/>
  <c r="H66" i="6"/>
  <c r="H73" i="6" s="1"/>
  <c r="N61" i="6"/>
  <c r="L61" i="6"/>
  <c r="J61" i="6"/>
  <c r="H61" i="6"/>
  <c r="N58" i="6"/>
  <c r="L58" i="6"/>
  <c r="J58" i="6"/>
  <c r="H58" i="6"/>
  <c r="N42" i="6"/>
  <c r="L42" i="6"/>
  <c r="J42" i="6"/>
  <c r="H42" i="6"/>
  <c r="M41" i="6"/>
  <c r="K41" i="6"/>
  <c r="J41" i="6"/>
  <c r="I41" i="6"/>
  <c r="G41" i="6"/>
  <c r="N27" i="6"/>
  <c r="N41" i="6" s="1"/>
  <c r="L27" i="6"/>
  <c r="L41" i="6" s="1"/>
  <c r="J27" i="6"/>
  <c r="H27" i="6"/>
  <c r="H41" i="6" s="1"/>
  <c r="M26" i="6"/>
  <c r="K26" i="6"/>
  <c r="J26" i="6"/>
  <c r="I26" i="6"/>
  <c r="G26" i="6"/>
  <c r="N17" i="6"/>
  <c r="N26" i="6" s="1"/>
  <c r="L17" i="6"/>
  <c r="L26" i="6" s="1"/>
  <c r="J17" i="6"/>
  <c r="H17" i="6"/>
  <c r="H26" i="6" s="1"/>
  <c r="J99" i="4"/>
  <c r="J101" i="4" s="1"/>
  <c r="I99" i="4"/>
  <c r="I101" i="4" s="1"/>
  <c r="H99" i="4"/>
  <c r="H101" i="4" s="1"/>
  <c r="G99" i="4"/>
  <c r="G101" i="4" s="1"/>
  <c r="F99" i="4"/>
  <c r="F101" i="4" s="1"/>
  <c r="E99" i="4"/>
  <c r="E101" i="4" s="1"/>
  <c r="D99" i="4"/>
  <c r="D101" i="4" s="1"/>
  <c r="C99" i="4"/>
  <c r="C101" i="4" s="1"/>
  <c r="J95" i="4"/>
  <c r="I95" i="4"/>
  <c r="H95" i="4"/>
  <c r="G95" i="4"/>
  <c r="F95" i="4"/>
  <c r="E95" i="4"/>
  <c r="D95" i="4"/>
  <c r="C95" i="4"/>
  <c r="J89" i="4"/>
  <c r="I89" i="4"/>
  <c r="H89" i="4"/>
  <c r="G89" i="4"/>
  <c r="F89" i="4"/>
  <c r="E89" i="4"/>
  <c r="D89" i="4"/>
  <c r="C89" i="4"/>
  <c r="J84" i="4"/>
  <c r="I84" i="4"/>
  <c r="H84" i="4"/>
  <c r="G84" i="4"/>
  <c r="F84" i="4"/>
  <c r="E84" i="4"/>
  <c r="D84" i="4"/>
  <c r="C84" i="4"/>
  <c r="J78" i="4"/>
  <c r="I78" i="4"/>
  <c r="H78" i="4"/>
  <c r="G78" i="4"/>
  <c r="F78" i="4"/>
  <c r="E78" i="4"/>
  <c r="D78" i="4"/>
  <c r="C78" i="4"/>
  <c r="J63" i="4"/>
  <c r="J105" i="4" s="1"/>
  <c r="H63" i="4"/>
  <c r="H105" i="4" s="1"/>
  <c r="F63" i="4"/>
  <c r="F105" i="4" s="1"/>
  <c r="D63" i="4"/>
  <c r="D105" i="4" s="1"/>
  <c r="J58" i="4"/>
  <c r="I58" i="4"/>
  <c r="H58" i="4"/>
  <c r="G58" i="4"/>
  <c r="F58" i="4"/>
  <c r="E58" i="4"/>
  <c r="D58" i="4"/>
  <c r="C58" i="4"/>
  <c r="J55" i="4"/>
  <c r="I55" i="4"/>
  <c r="H55" i="4"/>
  <c r="G55" i="4"/>
  <c r="F55" i="4"/>
  <c r="E55" i="4"/>
  <c r="D55" i="4"/>
  <c r="C55" i="4"/>
  <c r="J50" i="4"/>
  <c r="I50" i="4"/>
  <c r="H50" i="4"/>
  <c r="G50" i="4"/>
  <c r="F50" i="4"/>
  <c r="E50" i="4"/>
  <c r="D50" i="4"/>
  <c r="C50" i="4"/>
  <c r="J45" i="4"/>
  <c r="I45" i="4"/>
  <c r="H45" i="4"/>
  <c r="G45" i="4"/>
  <c r="F45" i="4"/>
  <c r="E45" i="4"/>
  <c r="D45" i="4"/>
  <c r="C45" i="4"/>
  <c r="J39" i="4"/>
  <c r="I39" i="4"/>
  <c r="H39" i="4"/>
  <c r="G39" i="4"/>
  <c r="F39" i="4"/>
  <c r="E39" i="4"/>
  <c r="D39" i="4"/>
  <c r="C39" i="4"/>
  <c r="J33" i="4"/>
  <c r="I33" i="4"/>
  <c r="H33" i="4"/>
  <c r="G33" i="4"/>
  <c r="F33" i="4"/>
  <c r="E33" i="4"/>
  <c r="D33" i="4"/>
  <c r="C33" i="4"/>
  <c r="J18" i="4"/>
  <c r="I18" i="4"/>
  <c r="H18" i="4"/>
  <c r="G18" i="4"/>
  <c r="F18" i="4"/>
  <c r="E18" i="4"/>
  <c r="D18" i="4"/>
  <c r="C18" i="4"/>
  <c r="J17" i="4"/>
  <c r="J29" i="4" s="1"/>
  <c r="I17" i="4"/>
  <c r="I29" i="4" s="1"/>
  <c r="H17" i="4"/>
  <c r="H29" i="4" s="1"/>
  <c r="G17" i="4"/>
  <c r="G29" i="4" s="1"/>
  <c r="F17" i="4"/>
  <c r="F29" i="4" s="1"/>
  <c r="E17" i="4"/>
  <c r="E29" i="4" s="1"/>
  <c r="D17" i="4"/>
  <c r="D29" i="4" s="1"/>
  <c r="C17" i="4"/>
  <c r="C29" i="4" s="1"/>
  <c r="N119" i="6" l="1"/>
  <c r="N121" i="6" s="1"/>
  <c r="N422" i="6" s="1"/>
  <c r="N424" i="6" s="1"/>
  <c r="D60" i="4"/>
  <c r="D62" i="4" s="1"/>
  <c r="D104" i="4" s="1"/>
  <c r="D106" i="4" s="1"/>
  <c r="H119" i="6"/>
  <c r="H121" i="6" s="1"/>
  <c r="E60" i="4"/>
  <c r="E62" i="4" s="1"/>
  <c r="E104" i="4" s="1"/>
  <c r="I60" i="4"/>
  <c r="I62" i="4" s="1"/>
  <c r="I104" i="4" s="1"/>
  <c r="I422" i="6"/>
  <c r="C60" i="4"/>
  <c r="C62" i="4" s="1"/>
  <c r="C104" i="4" s="1"/>
  <c r="G60" i="4"/>
  <c r="G62" i="4" s="1"/>
  <c r="G104" i="4" s="1"/>
  <c r="H60" i="4"/>
  <c r="H62" i="4" s="1"/>
  <c r="H104" i="4" s="1"/>
  <c r="H106" i="4" s="1"/>
  <c r="L119" i="6"/>
  <c r="L121" i="6" s="1"/>
  <c r="L422" i="6" s="1"/>
  <c r="L424" i="6" s="1"/>
  <c r="F60" i="4"/>
  <c r="F62" i="4" s="1"/>
  <c r="F104" i="4" s="1"/>
  <c r="F106" i="4" s="1"/>
  <c r="J60" i="4"/>
  <c r="J62" i="4" s="1"/>
  <c r="J104" i="4" s="1"/>
  <c r="J106" i="4" s="1"/>
  <c r="J422" i="6"/>
  <c r="J424" i="6" s="1"/>
  <c r="H419" i="6"/>
  <c r="H422" i="6" l="1"/>
  <c r="H424" i="6" s="1"/>
</calcChain>
</file>

<file path=xl/sharedStrings.xml><?xml version="1.0" encoding="utf-8"?>
<sst xmlns="http://schemas.openxmlformats.org/spreadsheetml/2006/main" count="1707" uniqueCount="673">
  <si>
    <t>Contributi agli investimenti</t>
  </si>
  <si>
    <t>Altri trasferimenti in conto capitale</t>
  </si>
  <si>
    <t>Altre entrate in conto capitale</t>
  </si>
  <si>
    <t>Riscossioni  (in c/competenza e in c/residui)</t>
  </si>
  <si>
    <t>Previsioni di cassa (1)</t>
  </si>
  <si>
    <t>E.1.00.00.00.000</t>
  </si>
  <si>
    <t>Tributi</t>
  </si>
  <si>
    <t>E.1.01.00.00.000</t>
  </si>
  <si>
    <t>E.1.01.02.00.000</t>
  </si>
  <si>
    <t>E.1.01.03.00.000</t>
  </si>
  <si>
    <t>Compartecipazioni di tributi</t>
  </si>
  <si>
    <t>E.1.01.04.00.000</t>
  </si>
  <si>
    <t>Fondi perequativi</t>
  </si>
  <si>
    <t>E.1.03.00.00.000</t>
  </si>
  <si>
    <t>Trasferimenti correnti</t>
  </si>
  <si>
    <t>E.2.00.00.00.000</t>
  </si>
  <si>
    <t>Trasferimenti correnti da Ministeri</t>
  </si>
  <si>
    <t>E.2.01.01.01.001</t>
  </si>
  <si>
    <t>Trasferimenti correnti da Regioni e province autonome</t>
  </si>
  <si>
    <t>E.2.01.01.02.001</t>
  </si>
  <si>
    <t>E.3.00.00.00.000</t>
  </si>
  <si>
    <t>Vendita di beni e servizi e proventi derivanti dalla gestione dei beni</t>
  </si>
  <si>
    <t>E.3.01.00.00.000</t>
  </si>
  <si>
    <t>Proventi derivanti dall'attività di controllo e repressione delle irregolarità e degli illeciti</t>
  </si>
  <si>
    <t>E.3.02.00.00.000</t>
  </si>
  <si>
    <t>Interessi attivi</t>
  </si>
  <si>
    <t>E.3.03.00.00.000</t>
  </si>
  <si>
    <t>Altre entrate da redditi da capitale</t>
  </si>
  <si>
    <t>E.3.04.00.00.000</t>
  </si>
  <si>
    <t>Rimborsi e altre entrate correnti</t>
  </si>
  <si>
    <t>E.3.05.00.00.000</t>
  </si>
  <si>
    <t>E.4.00.00.00.000</t>
  </si>
  <si>
    <t>Tributi in conto capitale</t>
  </si>
  <si>
    <t>E.4.01.00.00.000</t>
  </si>
  <si>
    <t>E.4.02.00.00.000</t>
  </si>
  <si>
    <t>E.4.03.00.00.000</t>
  </si>
  <si>
    <t>Entrate da alienazione di beni materiali e immateriali</t>
  </si>
  <si>
    <t>E.4.04.00.00.000</t>
  </si>
  <si>
    <t>E.4.05.00.00.000</t>
  </si>
  <si>
    <t>E.5.00.00.00.000</t>
  </si>
  <si>
    <t>Alienazione di attività finanziarie</t>
  </si>
  <si>
    <t>E.5.01.00.00.000</t>
  </si>
  <si>
    <t>Riscossione crediti di breve termine</t>
  </si>
  <si>
    <t>E.5.02.00.00.000</t>
  </si>
  <si>
    <t>Riscossione crediti di medio-lungo termine</t>
  </si>
  <si>
    <t>E.5.03.00.00.000</t>
  </si>
  <si>
    <t>Altre entrate per riduzione di attività finanziarie</t>
  </si>
  <si>
    <t>E.5.04.00.00.000</t>
  </si>
  <si>
    <t>E.6.00.00.00.000</t>
  </si>
  <si>
    <t>Emissione di titoli obbligazionari</t>
  </si>
  <si>
    <t>E.6.01.00.00.000</t>
  </si>
  <si>
    <t>Accensione prestiti a breve termine</t>
  </si>
  <si>
    <t>E.6.02.00.00.000</t>
  </si>
  <si>
    <t>Accensione mutui e altri finanziamenti a medio lungo termine</t>
  </si>
  <si>
    <t>E.6.03.00.00.000</t>
  </si>
  <si>
    <t>Altre forme di indebitamento</t>
  </si>
  <si>
    <t>E.6.04.00.00.000</t>
  </si>
  <si>
    <t>E.9.00.00.00.000</t>
  </si>
  <si>
    <t>Entrate per partite di giro</t>
  </si>
  <si>
    <t>E.9.01.00.00.000</t>
  </si>
  <si>
    <t>Entrate per conto terzi</t>
  </si>
  <si>
    <t>E.9.02.00.00.000</t>
  </si>
  <si>
    <t>U.1.00.00.00.000</t>
  </si>
  <si>
    <t>Redditi da lavoro dipendente</t>
  </si>
  <si>
    <t>U.1.01.00.00.000</t>
  </si>
  <si>
    <t>Imposte e tasse a carico dell'ente</t>
  </si>
  <si>
    <t>U.1.02.00.00.000</t>
  </si>
  <si>
    <t>Acquisto di beni e servizi</t>
  </si>
  <si>
    <t>U.1.03.00.00.000</t>
  </si>
  <si>
    <t>U.1.04.00.00.000</t>
  </si>
  <si>
    <t>Trasferimenti di tributi</t>
  </si>
  <si>
    <t>U.1.05.00.00.000</t>
  </si>
  <si>
    <t>U.1.06.00.00.000</t>
  </si>
  <si>
    <t>Interessi passivi</t>
  </si>
  <si>
    <t>U.1.07.00.00.000</t>
  </si>
  <si>
    <t>Altre spese per redditi da capitale</t>
  </si>
  <si>
    <t>U.1.08.00.00.000</t>
  </si>
  <si>
    <t>Rimborsi e poste correttive delle entrate</t>
  </si>
  <si>
    <t>U.1.09.00.00.000</t>
  </si>
  <si>
    <t>Altre spese correnti</t>
  </si>
  <si>
    <t>U.1.10.00.00.000</t>
  </si>
  <si>
    <t>U.2.00.00.00.000</t>
  </si>
  <si>
    <t>Tributi in conto capitale a carico dell'ente</t>
  </si>
  <si>
    <t>U.2.01.00.00.000</t>
  </si>
  <si>
    <t>Investimenti fissi lordi e acquisto di terreni</t>
  </si>
  <si>
    <t>U.2.02.00.00.000</t>
  </si>
  <si>
    <t>U.2.03.00.00.000</t>
  </si>
  <si>
    <t>U.2.04.00.00.000</t>
  </si>
  <si>
    <t>Altre spese in conto capitale</t>
  </si>
  <si>
    <t>U.2.05.00.00.000</t>
  </si>
  <si>
    <t>U.3.00.00.00.000</t>
  </si>
  <si>
    <t>Acquisizioni di attività finanziarie</t>
  </si>
  <si>
    <t>U.3.01.00.00.000</t>
  </si>
  <si>
    <t>Concessione crediti di breve termine</t>
  </si>
  <si>
    <t>U.3.02.00.00.000</t>
  </si>
  <si>
    <t>Concessione crediti di medio-lungo termine</t>
  </si>
  <si>
    <t>U.3.03.00.00.000</t>
  </si>
  <si>
    <t>Altre spese per incremento di attività finanziarie</t>
  </si>
  <si>
    <t>U.3.04.00.00.000</t>
  </si>
  <si>
    <t>U.4.00.00.00.000</t>
  </si>
  <si>
    <t>Rimborso di titoli obbligazionari</t>
  </si>
  <si>
    <t>U.4.01.00.00.000</t>
  </si>
  <si>
    <t>Rimborso prestiti a breve termine</t>
  </si>
  <si>
    <t>U.4.02.00.00.000</t>
  </si>
  <si>
    <t>Rimborso mutui e altri finanziamenti a medio lungo termine</t>
  </si>
  <si>
    <t>U.4.03.00.00.000</t>
  </si>
  <si>
    <t>Rimborso di altre forme di indebitamento</t>
  </si>
  <si>
    <t>U.4.04.00.00.000</t>
  </si>
  <si>
    <t>Fondi per rimborso prestiti</t>
  </si>
  <si>
    <t>U.4.05.00.00.000</t>
  </si>
  <si>
    <t>U.7.00.00.00.000</t>
  </si>
  <si>
    <t>Uscite per partite di giro</t>
  </si>
  <si>
    <t>U.7.01.00.00.000</t>
  </si>
  <si>
    <t>Uscite per conto terzi</t>
  </si>
  <si>
    <t>U.7.02.00.00.000</t>
  </si>
  <si>
    <t>Totale Titolo 9 - Entrate per conto terzi e partite di giro</t>
  </si>
  <si>
    <t>Totale Titolo 6 Accensione Prestiti</t>
  </si>
  <si>
    <t>Totale Titolo 5 - Entrate da riduzione di attività finanziarie</t>
  </si>
  <si>
    <t>Totale Titolo 4 - Entrate in conto capitale</t>
  </si>
  <si>
    <t>Totale titolo 3 - Entrate extratributarie</t>
  </si>
  <si>
    <t>Trasferimenti correnti da altri</t>
  </si>
  <si>
    <t>E.0.00.00.99.999</t>
  </si>
  <si>
    <t xml:space="preserve">Pagamenti in c/competenza e in c/residui </t>
  </si>
  <si>
    <t>Totale Titolo 7 - Uscite per conto terzi e partite di giro</t>
  </si>
  <si>
    <t>Totale Titolo 4 - Rimborso Prestiti</t>
  </si>
  <si>
    <t>Totale titolo 3 - Spese per incremento attività finanziarie</t>
  </si>
  <si>
    <t>Totale titolo 2 - Spese in conto capitale</t>
  </si>
  <si>
    <t>Totale titolo 1 - Spese correnti</t>
  </si>
  <si>
    <t>Totale Titolo 5 - Chiusura Anticipazioni ricevute da istituto tesoriere/cassiere</t>
  </si>
  <si>
    <t>FONDO DI CASSA ALLA FINE DEL TRIMESTRE</t>
  </si>
  <si>
    <t>Codice SIOPE</t>
  </si>
  <si>
    <t xml:space="preserve">Descrizione </t>
  </si>
  <si>
    <t>TOTALE PAGAMENTI</t>
  </si>
  <si>
    <t>TOTALE RISORSE DISPONIBILI</t>
  </si>
  <si>
    <t>RICORSO ANTICIPAZIONI DELL'ISTITUTOTESORIERE</t>
  </si>
  <si>
    <t>Totale titolo 2 - Trasferimenti correnti</t>
  </si>
  <si>
    <t>Totale titolo 1 - Entrate correnti di natura tributaria, contributiva e perequativa</t>
  </si>
  <si>
    <t>U.0.00.00.99.999</t>
  </si>
  <si>
    <t xml:space="preserve">FONDO DI CASSA ALL'INIZIO DELL'ANNO </t>
  </si>
  <si>
    <t>Tassa smaltimento rifiuti solidi urbani</t>
  </si>
  <si>
    <t>E.1.01.01.51.000</t>
  </si>
  <si>
    <t>Imposta di soggiorno</t>
  </si>
  <si>
    <t>E.1.01.01.41.000</t>
  </si>
  <si>
    <t>Dati SIOPE N-2</t>
  </si>
  <si>
    <r>
      <t xml:space="preserve">Carte contabili </t>
    </r>
    <r>
      <rPr>
        <vertAlign val="superscript"/>
        <sz val="11"/>
        <color rgb="FF000000"/>
        <rFont val="Calibri"/>
        <family val="2"/>
      </rPr>
      <t>(2)</t>
    </r>
  </si>
  <si>
    <t>In attuazione dell'art. 6, comma 1, del decreto-legge n. 155 del 2024, al fine di rafforzare le misure per la riduzione dei tempi di pagamento (Riforma  del PNRR 1.11), entro il 28 febbraio di ciascun anno gli enti territoriali  ed i loro enti strumentali in contabilità finanziaria di cui all’articolo 1, comma 2, del decreto legislativo 30 marzo 2001, n. 165, adottano un piano annuale dei flussi di cassa, contenente un cronoprogramma dei pagamenti e degli incassi relativi all'esercizio di riferimento, redatto sulla base del seguente modello. Gli enti che hanno sottoscritto l'accordo di cui all'art. 40 del DL 19 del 2024, nel 2025  proseguono la sperimentazione del Programma dei pagamenti (allegato n. 3 all'accordo sottoscritto con il Ministro dell'economia e delle finanze).</t>
  </si>
  <si>
    <t>MODELLO DEL  PIANO ANNUALE DEI FLUSSI DI CASSA DEGLI ENTI TERRITORIALI 
E DEI LORO ENTI STRUMENTALI IN CONTABILITA' FINANZIARIA 
DI CUI  ALL'ART. 1, COMMA 2, DEL DECRETO LEGISLATIVO 30 MARZO  2001, N. 165</t>
  </si>
  <si>
    <t>E.1.01.01.00.000</t>
  </si>
  <si>
    <t>Imposte, tasse e proventi assimilati</t>
  </si>
  <si>
    <t xml:space="preserve">(1) Al termine di ciascun trimestre, le previsioni sono sostituite con l'importo degli incassi/pagamenti effettivi e sono aggiornate le previsioni dei trimestri successivi.La descrizione delle colonne  che riportano gli incassi e i pagamenti effettivi dell'esercizio è ridenominata "Incassi effettivi"/"Pagamenti effettivi".
</t>
  </si>
  <si>
    <t>Le previsioni trimestrali del Piano sono elaborate dal responsabile finanziario con la collaborazione dei responsabili dei servizi dell'ente, anche tenendo conto dell'andamento degli incassi e dei pagamenti degli esercizi precedenti (consultabili dal sito internet www.SIOPE.it), e  in considerazione delle novità e delle peculiarità dell'esercizio (le nuove attività previste nei documenti di programmazione  e/o modifiche del quadro normativo).</t>
  </si>
  <si>
    <t xml:space="preserve">(2) L'importo delle carte contabili è inserito quando si sostituiscono le previsioni con gli incassi e i pagamenti effettivi, ed è ridotto in occasione dei successivi aggiornamenti;
</t>
  </si>
  <si>
    <t xml:space="preserve">Il Piano dei flussi di cassa è aggiornato con atto del responsabile finanziario. </t>
  </si>
  <si>
    <t>Al fine di garantirne l'efficacia nel corso dell'esercizio,  gli enti sono invitati a verificare trimestralmente le previsioni, ad aggiornare il Piano annuale dei flussi di cassa e a dare comunicazione alla Giunta/organo esecutivo dell'attuazione del Piano.
La verifica e l'aggiornamento del prospetto possono, ad esempio, essere effettuati:
- sostituendo le previsioni del trimestre concluso e i dati SIOPE dei trimestri precedenti con gli importi degli incassi e dei pagamenti effettivi, estratti dalla banca dati SIOPE;
- riformulando di conseguenza le previsioni dei trimestri successivi;
- tenendo conto delle variazioni di bilancio che incidono sulle previsioni trimestrali di cassa.</t>
  </si>
  <si>
    <t>Imposta municipale propria</t>
  </si>
  <si>
    <t xml:space="preserve">TOTALE RISCOSSIONI (al netto anticipazione del tesoriere) </t>
  </si>
  <si>
    <t>E.1.01.01.06.000</t>
  </si>
  <si>
    <r>
      <t xml:space="preserve">di cui  con vincolo di cassa </t>
    </r>
    <r>
      <rPr>
        <i/>
        <sz val="11"/>
        <color rgb="FF000000"/>
        <rFont val="Calibri"/>
        <family val="2"/>
      </rPr>
      <t>(solo per gli enti locali)</t>
    </r>
  </si>
  <si>
    <r>
      <t xml:space="preserve">Tributi destinati al finanziamento della sanità </t>
    </r>
    <r>
      <rPr>
        <i/>
        <sz val="11"/>
        <rFont val="Calibri"/>
        <family val="2"/>
      </rPr>
      <t>(solo per le regioni)</t>
    </r>
  </si>
  <si>
    <r>
      <t xml:space="preserve">Tributi devoluti e regolati alle autonomie speciali </t>
    </r>
    <r>
      <rPr>
        <i/>
        <sz val="11"/>
        <rFont val="Calibri"/>
        <family val="2"/>
      </rPr>
      <t>(solo per le regioni)</t>
    </r>
  </si>
  <si>
    <r>
      <t>di cui riscossioni con vincolo di cassa</t>
    </r>
    <r>
      <rPr>
        <b/>
        <i/>
        <sz val="11"/>
        <color rgb="FF000000"/>
        <rFont val="Calibri"/>
        <family val="2"/>
      </rPr>
      <t xml:space="preserve"> (solo per gli enti locali)</t>
    </r>
  </si>
  <si>
    <r>
      <t xml:space="preserve">di cui  con vincolo di cassa </t>
    </r>
    <r>
      <rPr>
        <b/>
        <i/>
        <sz val="11"/>
        <color rgb="FF000000"/>
        <rFont val="Calibri"/>
        <family val="2"/>
      </rPr>
      <t>(solo per gli enti locali)</t>
    </r>
  </si>
  <si>
    <r>
      <t xml:space="preserve">di cui pagamenti  con vincolo di cassa </t>
    </r>
    <r>
      <rPr>
        <b/>
        <i/>
        <sz val="11"/>
        <color rgb="FF000000"/>
        <rFont val="Calibri"/>
        <family val="2"/>
      </rPr>
      <t>(solo per gli enti locali)</t>
    </r>
  </si>
  <si>
    <r>
      <t xml:space="preserve">di cui con vincolo di cassa </t>
    </r>
    <r>
      <rPr>
        <b/>
        <i/>
        <sz val="11"/>
        <color rgb="FF000000"/>
        <rFont val="Calibri"/>
        <family val="2"/>
      </rPr>
      <t>(solo per gli enti locali)</t>
    </r>
  </si>
  <si>
    <r>
      <t>Il Piano annuale dei flussi di cassa è adottato</t>
    </r>
    <r>
      <rPr>
        <sz val="10"/>
        <color rgb="FFFF0000"/>
        <rFont val="Calibri"/>
        <family val="2"/>
      </rPr>
      <t xml:space="preserve"> </t>
    </r>
    <r>
      <rPr>
        <sz val="10"/>
        <color rgb="FF000000"/>
        <rFont val="Calibri"/>
        <family val="2"/>
      </rPr>
      <t>anche dagli enti che non hanno ancora approvato il bilancio di previsione</t>
    </r>
    <r>
      <rPr>
        <sz val="10"/>
        <rFont val="Calibri"/>
        <family val="2"/>
      </rPr>
      <t>, in quanto l'assenza delle previsioni del bilancio di cassa rende</t>
    </r>
    <r>
      <rPr>
        <sz val="10"/>
        <color rgb="FF0070C0"/>
        <rFont val="Calibri"/>
        <family val="2"/>
      </rPr>
      <t xml:space="preserve"> </t>
    </r>
    <r>
      <rPr>
        <sz val="10"/>
        <rFont val="Calibri"/>
        <family val="2"/>
      </rPr>
      <t xml:space="preserve">ancora più </t>
    </r>
    <r>
      <rPr>
        <sz val="10"/>
        <color rgb="FF000000"/>
        <rFont val="Calibri"/>
        <family val="2"/>
      </rPr>
      <t>necessarie le previsioni del piano annuale dei flussi di cassa.</t>
    </r>
  </si>
  <si>
    <r>
      <t>A seguito dell'adozione (</t>
    </r>
    <r>
      <rPr>
        <vertAlign val="superscript"/>
        <sz val="10"/>
        <rFont val="Calibri"/>
        <family val="2"/>
      </rPr>
      <t>(3</t>
    </r>
    <r>
      <rPr>
        <sz val="10"/>
        <rFont val="Calibri"/>
        <family val="2"/>
      </rPr>
      <t>), il Piano annuale dei flussi di cassa è trasmesso all'organo di revisione per la verifica prevista dall'art. 6, comma 2, del DL 155 del 2024.</t>
    </r>
  </si>
  <si>
    <r>
      <t xml:space="preserve">La classificazione delle entrate e delle spese del Piano dei flussi di cassa prevista nel modello, definita sulla base dei primi livelli della codifica SIOPE, </t>
    </r>
    <r>
      <rPr>
        <u/>
        <sz val="10"/>
        <color rgb="FF000000"/>
        <rFont val="Calibri"/>
        <family val="2"/>
      </rPr>
      <t xml:space="preserve">può </t>
    </r>
    <r>
      <rPr>
        <sz val="10"/>
        <color rgb="FF000000"/>
        <rFont val="Calibri"/>
        <family val="2"/>
      </rPr>
      <t>essere ulteriormente  articolata,  seguendo la codifica SIOPE.</t>
    </r>
  </si>
  <si>
    <t>(3) Entro il 28 febbraio di ciascun anno, in considerazione dell'organizzazione dell'ente,  il Piano dei flussi di casa  è adottato con delibera di giunta o dell'organo esecutivo dell'ente, o con atto del segreterio generale.o del responsabile finanziario. Per gli enti locali il Piano annuale è adottato dalla giunta o dall'organo esecutivo.</t>
  </si>
  <si>
    <t>U.5.01.00.00.000</t>
  </si>
  <si>
    <t>Capitolo / Articolo</t>
  </si>
  <si>
    <t>Piano dei Conti Finanziario (Livello IV)</t>
  </si>
  <si>
    <t>Piano dei Conti Finanziario (Livello V)</t>
  </si>
  <si>
    <t>Tipo di Calcolo</t>
  </si>
  <si>
    <t>E.2.01.00.00.000</t>
  </si>
  <si>
    <r>
      <t xml:space="preserve">di cui pagamenti con vincolo di cassa </t>
    </r>
    <r>
      <rPr>
        <b/>
        <i/>
        <sz val="11"/>
        <color rgb="FF000000"/>
        <rFont val="Calibri"/>
        <family val="2"/>
      </rPr>
      <t>(solo per gli enti locali)</t>
    </r>
  </si>
  <si>
    <t>Chiusura Anticipazioni ricevute da istituto tesoriere/cassiere</t>
  </si>
  <si>
    <t>U.5.00.00.00.000</t>
  </si>
  <si>
    <t>Primo trimestre 2025
 (dati cumulati dal 1/1 al 31/3)</t>
  </si>
  <si>
    <t>Dati a tutto il secondo trimestre 2025
 (dati cumulati dal 1/1 al 30/6)</t>
  </si>
  <si>
    <t>Dati a tutto il terzo trimestre 2025
 dati cumulati dal 1/1 al 30/9)</t>
  </si>
  <si>
    <t>Dati a tutto il quarto trimestre 2025
 (dati cumulati dal 1/1 al 31/12)</t>
  </si>
  <si>
    <t>Incassi effettivi (1)</t>
  </si>
  <si>
    <t>Pagamenti effettivi (1)</t>
  </si>
  <si>
    <t>E.1.01.01.53.000</t>
  </si>
  <si>
    <t>Imposta comunale sulla pubblicità e diritto sulle pubbliche affissioni</t>
  </si>
  <si>
    <t/>
  </si>
  <si>
    <t>Altro...</t>
  </si>
  <si>
    <t>1.0101 - 1102/1102/99 - risorsa 1.01.1102  IMPOSTA COMUNALE SULLA PUBBLICITA'</t>
  </si>
  <si>
    <t>E.1.01.01.53.000 - Imposta comunale sulla pubblicità e diritto sulle pubbliche affissioni</t>
  </si>
  <si>
    <t xml:space="preserve"> - </t>
  </si>
  <si>
    <t>Dodicesimi</t>
  </si>
  <si>
    <t>1.0101 - 1104/1104/99 - risorsa 1.01.1104 IMPOSTA MUNICIPALE PROPRIA</t>
  </si>
  <si>
    <t>E.1.01.01.06.000 - Imposta municipale propria</t>
  </si>
  <si>
    <t>1.0101 - 1105/1105/99 - risorsa 1.01.1105 IMPOSTA DI SOGGIORNO</t>
  </si>
  <si>
    <t>E.1.01.01.41.000 - Imposta di soggiorno</t>
  </si>
  <si>
    <t>1.0101 - 1106/1106/1 - risorsa 1.01.1106 IMPOSTA MUNICIPALE PROPRIA DERIVANTE DA ATTIVITA' DI ACCERTAMENTO E CONTROLLO IMU</t>
  </si>
  <si>
    <t>E.1.01.01.06.002 - Imposte municipale propria riscosse a seguito di attività di verifica e controllo</t>
  </si>
  <si>
    <t>1.0101 - 1106/1106/99 - risorsa 1.01.1106 IMPOSTA MUNICIPALE PROPRIA DERIVANTE DA ATTIVITA' DI ACCERTAMENTO E CONTROLLO IMU</t>
  </si>
  <si>
    <t>1.0101 - 1204/1204/99 - risorsa 1.02.1204 TARES</t>
  </si>
  <si>
    <t>E.1.01.01.51.000 - Tassa smaltimento rifiuti solidi urbani</t>
  </si>
  <si>
    <t>1.0101 - 1206/1206/99 - risorsa 1.02.1206 TRIBUTO SU RIFIUTI TARI</t>
  </si>
  <si>
    <t>2.0101 - 2101/2101/99 - risorsa 2.01.2101 TRASFERIMENTI ERARIALI</t>
  </si>
  <si>
    <t>E.2.01.01.01.000 - Trasferimenti correnti da Amministrazioni Centrali</t>
  </si>
  <si>
    <t>2.0101 - 2102/2102/99 - risorsa 2.01.2102 CONTRIBUTI DELLO STATO PER FINALITA' DIVERSE</t>
  </si>
  <si>
    <t>2.0101 - 2104/2104/99 - risorsa 2.01.2104  TRASFERIMENTO STATALE PER MINORI INTROITI SULL'IMPOSTA DI PUBBLICITA'</t>
  </si>
  <si>
    <t>2.0101 - 2105/2105/99 - risorsa 2.01.2105 CONTRIBUTO STATALE CON VINCOLO DI DESTINAZIONE PER ELEZIONI E REFERENDUM</t>
  </si>
  <si>
    <t>2.0101 - 2110/2110/99 - 2110 TRASFERIMENTI LEGGE N. 482/1999 TUTELA DELLE MINORANZE LINGUISTICHE STORICHE</t>
  </si>
  <si>
    <t>2.0101 - 2111/2111/99 - 2111 TRASFERIMENTO GETTITO IRPEF</t>
  </si>
  <si>
    <t>2.0101 - 2201/2201/99 - 2201 TRASFERIMENTO LEGGE REGIONALE 48/1995  PER LA FINANZA LOCALE</t>
  </si>
  <si>
    <t>E.2.01.01.02.000 - Trasferimenti correnti da Amministrazioni Locali</t>
  </si>
  <si>
    <t>2.0101 - 2205/2205/99 - risorsa 2.02.2205 TRASFERIMENTI BIM</t>
  </si>
  <si>
    <t>E.2.01.01.02.018 - Trasferimenti correnti da Consorzi di enti locali</t>
  </si>
  <si>
    <t>2.0101 - 2206/2206/99 - risorsa 2.02.2206 TRASFERIMENTI PER MINORE GETTITO ICI PRIMA CASA</t>
  </si>
  <si>
    <t>2.0101 - 2207/2207/99 - risorsa 2.02.2207 TRASFERIMENTO REGIONALE CON VINCOLO DI DESTINAZIONE PER ELEZIONI E REFERENDUM</t>
  </si>
  <si>
    <t>2.0101 - 2209/2209/99 - risorsa 2.02.2209 TRASFERIMENTI DIVERSI DALLA REGIONE</t>
  </si>
  <si>
    <t>2.0101 - 2210/2210/99 - risorsa 2.02.2210 TRASFERIMENTO REGIONALE PER ATTIVITA' DISTACCAMENTI VOLONTARI DEL CORPO VALDOSTANO DEI VIGILI DEL FUOCO</t>
  </si>
  <si>
    <t>2.0101 - 2211/2211/99 - TRASFERIMENTI REGIONALI NON RICORRENTI</t>
  </si>
  <si>
    <t>E.2.01.01.02.001 - Trasferimenti correnti da Regioni e province autonome</t>
  </si>
  <si>
    <t>3.0100 - 3101/3101/99 - risorsa 3.01.3101 DIRITTI DI SEGRETERIA</t>
  </si>
  <si>
    <t>E.3.01.02.01.000 - Entrate dalla vendita di servizi</t>
  </si>
  <si>
    <t>3.0100 - 3103/3103/99 - risorsa 3.01.3103 DIRITTI PER IL RILASCI DELLE CARTE DI IDENTITA'</t>
  </si>
  <si>
    <t>3.0100 - 3104/3104/99 - risorsa 3.01.3104 PROVENTI DIRITTI ATTI EDILIZI</t>
  </si>
  <si>
    <t>3.0100 - 3113/3113/99 - risorsa 3.01.3113 PROVENTI DEL SERVIZIO DI MENSA SCOLASTICA</t>
  </si>
  <si>
    <t>3.0100 - 3115/3115/99 - risorsa 3.01.3115 PROVENTI DEL SERVIZIO DI TRASPORTO SCOLASTICO</t>
  </si>
  <si>
    <t>3.0100 - 3119/3119/99 - risorsa 3.01.3119 PROVENTI DA IMPIANTI SPORTIVI</t>
  </si>
  <si>
    <t>3.0100 - 3123/3123/99 - risorsa 3.01.3123 PROVENTI DEI PARCOMETRI</t>
  </si>
  <si>
    <t>3.0100 - 3126/3126/99 - Canone patrimoniale di concessione autorizzazione o esposizione pubblicitaria</t>
  </si>
  <si>
    <t>E.3.01.03.01.000 - Canoni e concessioni e diritti reali di godimento</t>
  </si>
  <si>
    <t>E.3.01.03.01.003 - Proventi da concessioni su beni</t>
  </si>
  <si>
    <t>3.0100 - 3127/3127/99 - Proventi da energia - impianti fotovoltaici</t>
  </si>
  <si>
    <t>E.3.01.01.01.000 - Vendita di beni</t>
  </si>
  <si>
    <t>E.3.01.01.01.004 - Proventi da energia, acqua, gas e riscaldamento</t>
  </si>
  <si>
    <t>3.0100 - 3128/3128/99 - componenti perequative TARI</t>
  </si>
  <si>
    <t>E.3.01.02.01.999 - Proventi da servizi n.a.c.</t>
  </si>
  <si>
    <t>3.0100 - 3201/3201/99 - risorsa 3.02.3201 FITTI REALI DI FABBRICATI E DI IMMOBILI VARI</t>
  </si>
  <si>
    <t>E.3.01.03.02.000 - Fitti, noleggi e locazioni</t>
  </si>
  <si>
    <t>3.0100 - 3202/3202/99 - 3202 FITTI REALI DI FONDI RUSTICI</t>
  </si>
  <si>
    <t>3.0100 - 3203/3203/99 - 3203 FITTI REALI DI NEGOZI, UFFICI ECC.</t>
  </si>
  <si>
    <t>3.0100 - 3205/3205/99 - risorsa 3.02.3205 CONCESSIONI USO LOCALI</t>
  </si>
  <si>
    <t>3.0100 - 3211/3211/99 - risorsa 3.02.3211 SOVRACANONI RIVIERASCHI PER DERIVAZIONI DI ACQUE</t>
  </si>
  <si>
    <t>3.0200 - 3111/3111/99 - risorsa 3.01.3111 PROVENTI DA SANZIONI PER INFRAZIONI AL CODICE DELLA STRADA</t>
  </si>
  <si>
    <t>E.3.02.03.01.000 - Proventi da multe, ammende, sanzioni e oblazioni a carico delle imprese</t>
  </si>
  <si>
    <t>3.0200 - 3112/3112/99 - risorsa 3.01.3112 PROVENTI DA SANZIONI PER INFRAZIONI AI REGOLAMENTI DI POLIZIA LOCALE ED ALTRE</t>
  </si>
  <si>
    <t>E.3.02.01.01.000 - Proventi da multe, ammende, sanzioni e oblazioni a carico delle amministrazioni pubbliche</t>
  </si>
  <si>
    <t>3.0300 - 3301/3301/1 - risorsa 3.03.3301 INTERESSI ATTIVI DI MORA</t>
  </si>
  <si>
    <t>E.3.03.03.02.000 - Interessi attivi di mora</t>
  </si>
  <si>
    <t>3.0300 - 3301/3301/2 - risorsa 3.03.3301 INTERESSI ATTIVI SU ACCERTAMENTI TRIBUTARI</t>
  </si>
  <si>
    <t>E.3.03.03.02.999 - Interessi attivi di mora da altri soggetti</t>
  </si>
  <si>
    <t>3.0300 - 3301/3301/99 - risorsa 3.03.3301 INTERESSI ATTIVI SULLE GIACENZE DI CASSA</t>
  </si>
  <si>
    <t>E.3.03.03.04.000 - Interessi attivi da depositi bancari o postali</t>
  </si>
  <si>
    <t>3.0500 - 3501/3501/99 - risorsa 3.05.3501 RIMBORSI SPESE PERSONALE COMANDATO O IN CONVENZIONE</t>
  </si>
  <si>
    <t>E.3.05.02.01.000 - Rimborsi ricevuti per spese di personale (comando, distacco, fuori ruolo, convenzioni, ecc…)</t>
  </si>
  <si>
    <t>E.3.05.02.01.001 - Rimborsi ricevuti per spese di personale (comando, distacco, fuori ruolo, convenzioni, ecc…)</t>
  </si>
  <si>
    <t>3.0500 - 3506/3506/99 - risorsa 3.05.3506 RIMBORSO SPESE DA LOCATARI DI IMMOBILI COMUNALI</t>
  </si>
  <si>
    <t>E.3.05.99.99.000 - Altre entrate correnti n.a.c.</t>
  </si>
  <si>
    <t>E.3.05.99.99.999 - Altre entrate correnti n.a.c.</t>
  </si>
  <si>
    <t>3.0500 - 3507/3507/99 - risorsa 3.05.3507 INTROITI E RIMBORSI DIVERSI</t>
  </si>
  <si>
    <t>3.0500 - 3509/3509/1 - risorsa 3.05.3509 CREDITO IVA DA INVERSIONE CONTABILE (REVERSE CHARGE)</t>
  </si>
  <si>
    <t>E.3.05.99.03.000 - Entrate per sterilizzazione Inversione contabile IVA (reverse charge)</t>
  </si>
  <si>
    <t>E.3.05.99.03.001 - Entrate per sterilizzazione Inversione contabile IVA (reverse charge)</t>
  </si>
  <si>
    <t>3.0500 - 3509/3509/99 - risorsa 3.05.3509 CREDITO IVA</t>
  </si>
  <si>
    <t>E.3.05.02.02.000 - Entrate per rimborsi di imposte</t>
  </si>
  <si>
    <t>3.0500 - 3510/3510/99 - Fondi incentivanti per il personale</t>
  </si>
  <si>
    <t>E.3.05.99.02.000 - Fondi incentivanti il personale (art. 113 del d.lgs. 50/2016)</t>
  </si>
  <si>
    <t>E.3.05.99.02.001 - Fondi incentivanti il personale (art. 113 del d.lgs. 50/2016)</t>
  </si>
  <si>
    <t>4.0200 - 4402/4402/1 - risorsa 4.04.4402 Contributi agli investimenti da amministrazioni centrali</t>
  </si>
  <si>
    <t>E.4.02.01.01.000 - Contributi agli investimenti da Amministrazioni Centrali</t>
  </si>
  <si>
    <t>Manuale</t>
  </si>
  <si>
    <t>4.0200 - 4403/4403/99 - risorsa 4.04.4403 CONTRIBUTI AGLI INVESTIMENTI DA ALTRI ENTI</t>
  </si>
  <si>
    <t>E.4.02.01.02.000 - Contributi agli investimenti da Amministrazioni Locali</t>
  </si>
  <si>
    <t>4.0200 - 4405/4405/99 - CUP: J99J21007180005 - Missione 2: Rivoluzione verde e transizione ecologica; Componente 4: Tutela del territorio e della risorsa idrica; Investimento 2.2: "Interventi per la resilienza, la valorizzazione del territorio e l'efficienza energetica dei comun</t>
  </si>
  <si>
    <t>4.0200 - 4406/4406/99 - MISSIONE 1 COMPONENTE 1 Misura 1.4.1 PNRR - Esperienza del Cittadino nei servizi pubblici - CUP J91F22003140006</t>
  </si>
  <si>
    <t>4.0200 - 4408/4408/99 - CUP: J94J22000380006 - Missione 2: Rivoluzione verde e transizione ecologica; Componente 4: Tutela del territorio e della risorsa idrica; Investimento 2.2: Interventi per la resilienza, la valorizzazione del territorio e l'efficienza energetica 2023</t>
  </si>
  <si>
    <t>4.0200 - 4409/4409/99 - CUP: J94J22000390006 - Missione 2: Rivoluzione verde e transizione ecologica; Componente 4: Tutela del territorio e della risorsa idrica; Investimento 2.2: "Interventi per la resilienza, la valorizzazione del territorio e l'efficienza energetica 2024</t>
  </si>
  <si>
    <t>4.0200 - 4411/4411/99 - Misura 1.4.4 "Estensione dell'utilizzo delle piattaforme nazionali di identità digitale - SPID CIE" Comuni (Settembre 2022) CUP J91F23000010006 PNRR</t>
  </si>
  <si>
    <t>4.0200 - 4414/4414/99 - CUP_J51F24002960006 “Investimento 1.4 “SERVIZI E CITTADINANZA DIGITALE” - MISURA 1.4.4 “Estensione dell'utilizzo dell'anagrafe nazionale digitale (ANPR) - Adesione
allo Stato Civile digitale (ANSC)</t>
  </si>
  <si>
    <t>E.4.02.05.99.000 - Altri contributi agli investimenti dall'Unione Europea</t>
  </si>
  <si>
    <t>E.4.02.05.99.999 - Altri contributi agli investimenti dall'Unione Europea</t>
  </si>
  <si>
    <t>4.0200 - 4415/4415/99 - contributo agli investimenti l.r. 16/2007</t>
  </si>
  <si>
    <t>E.4.02.01.02.001 - Contributi agli investimenti da Regioni e province autonome</t>
  </si>
  <si>
    <t>4.0200 - 4416/4416/99 - trasferimento UNITE per chiusura e ripristino discarica</t>
  </si>
  <si>
    <t>4.0200 - 4418/4418/99 - contributo interventi somma urgenza</t>
  </si>
  <si>
    <t>4.0300 - 4301/4301/99 - 4301 TRASFERIMENTO REGIONALE IN CONTO CAPITALE</t>
  </si>
  <si>
    <t>E.4.03.10.02.000 - Altri trasferimenti in conto capitale da Amministrazioni Locali</t>
  </si>
  <si>
    <t>E.4.03.10.02.001 - Altri trasferimenti in conto capitale da Regioni e province autonome</t>
  </si>
  <si>
    <t>4.0300 - 4311/4311/99 - risorsa 4.03.4311 TRASFERIMENTI RAVA L.R. 5/2001</t>
  </si>
  <si>
    <t>4.0300 - 4330/4330/99 - risorsa 4.03.4330 ALTRI TRASFERIMENTI</t>
  </si>
  <si>
    <t>4.0400 - 4101/4101/99 - risorsa 4.01.4101 ALIENAZIONE DI BENI PATRIMONIALI</t>
  </si>
  <si>
    <t>E.4.04.01.99.000 - Alienazione di altri beni materiali</t>
  </si>
  <si>
    <t>4.0400 - 4102/4102/99 - ALIENAZIONE DI BENI IMMOBILI</t>
  </si>
  <si>
    <t>E.4.04.02.01.000 - Cessione di Terreni</t>
  </si>
  <si>
    <t>4.0500 - 4501/4501/99 - risorsa 4.05.4501 PROVENTI DELLE CONCESSIONI EDILIZIE E DELLE SANZIONI PREVISTE DALLA DISCIPLINA URBANISTICA</t>
  </si>
  <si>
    <t>E.4.05.01.01.000 - Permessi di costruire</t>
  </si>
  <si>
    <t>E.4.05.01.01.001 - Permessi di costruire</t>
  </si>
  <si>
    <t>9.0100 - 6001/6001/99 - UEB 600001 - RITENUTE PREVIDENZIALI ED ASSISTENZIALI PER IL PERSONALE</t>
  </si>
  <si>
    <t>E.9.01.02.02.000 - Ritenute previdenziali e assistenziali su redditi da lavoro dipendente per conto terzi</t>
  </si>
  <si>
    <t>E.9.01.02.02.001 - Ritenute previdenziali e assistenziali su redditi da lavoro dipendente per conto terzi</t>
  </si>
  <si>
    <t>Tredicesimi</t>
  </si>
  <si>
    <t>9.0100 - 6002/6002/1 - UEB 600002 - RITENUTE ERARIALI - Iva istituzionale da riversare all'Erario</t>
  </si>
  <si>
    <t>E.9.01.01.02.000 - Ritenute per scissione contabile IVA (split payment)</t>
  </si>
  <si>
    <t>E.9.01.01.02.001 - Ritenute per scissione contabile IVA (split payment)</t>
  </si>
  <si>
    <t>9.0100 - 6002/6002/2 - UEB 600002 - RITENUTE ERARIALI - Ritenute erariali su redditi da lavoro dipendente per conto terzi</t>
  </si>
  <si>
    <t>E.9.01.02.01.000 - Ritenute erariali su redditi da lavoro dipendente per conto terzi</t>
  </si>
  <si>
    <t>E.9.01.02.01.001 - Ritenute erariali su redditi da lavoro dipendente per conto terzi</t>
  </si>
  <si>
    <t>9.0100 - 6002/6002/3 - UEB 600002 - RITENUTE ERARIALI - Ritenute erariali su redditi da lavoro autonomo per conto terzi</t>
  </si>
  <si>
    <t>E.9.01.03.01.000 - Ritenute erariali su redditi da lavoro autonomo per conto terzi</t>
  </si>
  <si>
    <t>E.9.01.03.01.001 - Ritenute erariali su redditi da lavoro autonomo per conto terzi</t>
  </si>
  <si>
    <t>9.0100 - 6003/6003/99 - UEB 600003 - ALTRE RITENUTE AL PERSONALE PER CONTO DI TERZI</t>
  </si>
  <si>
    <t>E.9.01.02.99.000 - Altre ritenute al personale dipendente per conto di terzi</t>
  </si>
  <si>
    <t>E.9.01.02.99.999 - Altre ritenute al personale dipendente per conto di terzi</t>
  </si>
  <si>
    <t>9.0100 - 6006/6006/99 - UEB 600006 RIMBORSO ANTICIPAZIONE FONDI ECONOMATO</t>
  </si>
  <si>
    <t>E.9.01.99.03.000 - Rimborso di fondi economali e carte aziendali</t>
  </si>
  <si>
    <t>E.9.01.99.03.001 - Rimborso di fondi economali e carte aziendali</t>
  </si>
  <si>
    <t>9.0200 - 6004/6004/99 - UEB 600004 - DEPOSITI CAUZIONALI</t>
  </si>
  <si>
    <t>E.9.02.04.01.000 - Costituzione di depositi cauzionali o contrattuali di terzi</t>
  </si>
  <si>
    <t>E.9.02.04.01.001 - Costituzione di depositi cauzionali o contrattuali di terzi</t>
  </si>
  <si>
    <t>9.0200 - 6005/6005/99 - UEB 600005 RIMBORSO SPESE PER SERVIZI CONTO TERZI</t>
  </si>
  <si>
    <t>E.9.02.99.99.000 - Altre entrate per conto terzi</t>
  </si>
  <si>
    <t>E.9.02.99.99.999 - Altre entrate per conto terzi</t>
  </si>
  <si>
    <t>01.01.1 - 10201/10201/1 - Redditi da lavoro dipendente Organi istituzionali  CONTRIBUTI SINDACO</t>
  </si>
  <si>
    <t>U.1.01.02.01.000 - Contributi sociali effettivi a carico dell'ente</t>
  </si>
  <si>
    <t>01.02.1 - 10201/10201/2 - RETRIBUZIONI IN DENARO - UFFICIO SEGRETERIA</t>
  </si>
  <si>
    <t>U.1.01.01.01.000 - Retribuzioni in denaro</t>
  </si>
  <si>
    <t>01.02.1 - 10201/10201/4 - CONTRIBUTI A CARICO ENTE - UFFICIO SEGRETERIA</t>
  </si>
  <si>
    <t>01.03.1 - 10201/10201/14 - RETRIBUZIONI IN DENARO SERVIZIO FINANZIARIO</t>
  </si>
  <si>
    <t>01.03.1 - 10201/10201/15 - CONTRIBUTI A CARICO ENTE SU RETRIBUZIONI SERVIZIO FINANZIARIO</t>
  </si>
  <si>
    <t>01.06.1 - 10201/10201/40 - RETRIBUZIONI IN DENARO - SERVIZIO TECNICO</t>
  </si>
  <si>
    <t>01.06.1 - 10201/10201/42 - CONTRIBUTI A CARICO ENTE SU RETRIBUZIONI IN DENARO - SERVIZIO TECNICO</t>
  </si>
  <si>
    <t>01.07.1 - 10201/10201/23 - RETRIBUZIONI IN DENARO - ANAGRAFE</t>
  </si>
  <si>
    <t>01.07.1 - 10201/10201/24 - CONTRIBUTI A CARICO ENTE - ANAGRAFE</t>
  </si>
  <si>
    <t>01.07.1 - 10201/10201/61 - CONTRIBUTI SU STRAORDINARI PER ELEZIONI E REFERENDUM</t>
  </si>
  <si>
    <t>01.07.1 - 10201/10201/62 - STRAORDINARI PER ELEZIONI E REFERENDUM</t>
  </si>
  <si>
    <t>01.10.1 - 10201/10201/10 - FONDO UNICO AZIENDALE</t>
  </si>
  <si>
    <t>01.10.1 - 10201/10201/11 - CONTRIBUTI A CARICO ENTE FONDO UNICO AZIENDALE</t>
  </si>
  <si>
    <t>01.10.1 - 10201/10201/12 - contributi fondo incentivante per il personale</t>
  </si>
  <si>
    <t>01.10.1 - 10201/10201/13 - Fondi incentivanti per il personale</t>
  </si>
  <si>
    <t>01.10.1 - 10201/10201/66 - contributi - avvisi accertamento INPS</t>
  </si>
  <si>
    <t>U.1.01.02.01.001 - Contributi obbligatori per il personale</t>
  </si>
  <si>
    <t>01.10.1 - 10302/10302/29 - BUONI PASTO E MENSA PERSONALE</t>
  </si>
  <si>
    <t>U.1.01.01.02.000 - Altre spese per il personale</t>
  </si>
  <si>
    <t>03.01.1 - 10201/10201/30 - RETRIBUZIONI IN DENARO - POLIZIA LOCALE</t>
  </si>
  <si>
    <t>03.01.1 - 10201/10201/32 - CONTRIBUTI A CARICO ENTE SU RETRIBUZIONI IN DENARO - POLIZIA LOCALE</t>
  </si>
  <si>
    <t>05.02.1 - 10201/10201/49 - RETRIBUZIONI IN DENARO - BIBLIOTECA</t>
  </si>
  <si>
    <t>05.02.1 - 10201/10201/51 - CONTRIBUTI A CARICO ENTE - BIBLIOTECA</t>
  </si>
  <si>
    <t>10.05.1 - 10201/10201/56 - CONTRIBUTI REPERIBILITA' E INDENNITA' SGOMBERO NEVE A CARICO ENTE</t>
  </si>
  <si>
    <t>10.05.1 - 10201/10201/57 - REPERIBILITA' E INDENNITA' SGOMBERO NEVE</t>
  </si>
  <si>
    <t>01.01.1 - 10205/10205/1 - IRAP organi istituzionali</t>
  </si>
  <si>
    <t>U.1.02.01.01.000 - Imposta regionale sulle attività produttive (IRAP)</t>
  </si>
  <si>
    <t>U.1.02.01.01.001 - Imposta regionale sulle attività produttive (IRAP)</t>
  </si>
  <si>
    <t>01.02.1 - 10205/10205/2 - Irap SERVIZIO SEGRETERIA</t>
  </si>
  <si>
    <t>01.02.1 - 10305/10305/2 - IMPOSTA DI REGISTRO E DI BOLLO</t>
  </si>
  <si>
    <t>U.1.02.01.02.000 - Imposta di registro e di bollo</t>
  </si>
  <si>
    <t>01.03.1 - 10205/10205/3 - IRAP Servizio finanziario</t>
  </si>
  <si>
    <t>01.03.1 - 10305/10305/10 - IMPOSTA DI REGISTRO E DI BOLLO - servizio finanziario</t>
  </si>
  <si>
    <t>01.05.1 - 10305/10305/21 - EX CDC 112 FP 1503 IMPOSTA DI REGISTRO E DI BOLLO</t>
  </si>
  <si>
    <t>01.05.1 - 10405/10405/1 - EX CDC 112 FP 1503 IMPOSTA DI REGISTRO E DI BOLLO</t>
  </si>
  <si>
    <t>01.06.1 - 10205/10205/4 - IRAP Servizio tecnico</t>
  </si>
  <si>
    <t>01.06.1 - 10305/10305/19 - EX CDC 110 FP 1500 TASSA DI CIRCOLAZIONE MEZZI AREA TECNICA</t>
  </si>
  <si>
    <t>U.1.02.01.09.000 - Tassa di circolazione dei veicoli a motore (tassa automobilistica)</t>
  </si>
  <si>
    <t>U.1.02.01.09.001 - Tassa di circolazione dei veicoli a motore (tassa automobilistica)</t>
  </si>
  <si>
    <t>01.07.1 - 10205/10205/5 - IRAP Anagrafe  - Ricorrente</t>
  </si>
  <si>
    <t>01.07.1 - 10205/10205/6 - IRAP ANAGRAFE NON RICORRENTE PER STRAORDINARIO ELEZIONI</t>
  </si>
  <si>
    <t>01.08.1 - 10205/10205/13 - IRAP rilevatori ISTAT</t>
  </si>
  <si>
    <t>01.10.1 - 10205/10205/7 - IRAP SU FUA</t>
  </si>
  <si>
    <t>01.10.1 - 10205/10205/12 - IRAP fondi incentivanti per il personale</t>
  </si>
  <si>
    <t>03.01.1 - 10205/10205/8 - IRAP Servizio polizia locale</t>
  </si>
  <si>
    <t>04.06.1 - 10305/10305/24 - EX CDC 205 FP 1500 TASSA DI CIRCOLAZIONE SCUOLABUS</t>
  </si>
  <si>
    <t>05.02.1 - 10205/10205/9 - IRAP Biblioteca</t>
  </si>
  <si>
    <t>08.01.1 - 10205/10205/10 - irap commissione edilizia</t>
  </si>
  <si>
    <t>09.03.1 - 10303/10303/14 - EX CDC 306 FP 1303 TRIBUTI ALLA REGIONE AUTONOMA VALLE D'AOSTA</t>
  </si>
  <si>
    <t>U.1.02.01.04.000 - Tributo speciale per il deposito in discarica dei rifiuti solidi</t>
  </si>
  <si>
    <t>U.1.02.01.04.001 - Tributo speciale per il deposito in discarica dei rifiuti solidi</t>
  </si>
  <si>
    <t>10.05.1 - 10205/10205/11 - IRAP SGOMBERO NEVE</t>
  </si>
  <si>
    <t>10.05.1 - 10305/10305/31 - EX CDC 402 FP 1500 TASSA DI CIRCOLAZIONE MEZZI SGOMBERONEVE</t>
  </si>
  <si>
    <t>01.01.1 - 10202/10202/23 - COMPENSO AMMINISTRATORI - GETTONI DI PRESENZA - COMPENSO REVISORE DEI CONTI</t>
  </si>
  <si>
    <t>U.1.03.02.01.000 - Organi e incarichi istituzionali dell'amministrazione</t>
  </si>
  <si>
    <t>01.01.1 - 10302/10302/6 - ALTRI SERVIZI</t>
  </si>
  <si>
    <t>U.1.03.02.99.000 - Altri servizi</t>
  </si>
  <si>
    <t>01.01.1 - 10302/10302/195 - ALTRI BENI DI CONSUMO</t>
  </si>
  <si>
    <t>U.1.03.01.02.000 - Altri beni di consumo</t>
  </si>
  <si>
    <t>01.02.1 - 10202/10202/2 - MISSIONI - UFFICIO SEGRETERIA</t>
  </si>
  <si>
    <t>U.1.03.02.02.000 - Organizzazione eventi, pubblicità e servizi per trasferta</t>
  </si>
  <si>
    <t>01.02.1 - 10302/10302/9 - ALTRI BENI DI CONSUMO</t>
  </si>
  <si>
    <t>01.02.1 - 10302/10302/10 - UTENZE E CANONI</t>
  </si>
  <si>
    <t>U.1.03.02.05.000 - Utenze e canoni</t>
  </si>
  <si>
    <t>01.02.1 - 10302/10302/17 - SERVIZI AMMINISTRATIVI</t>
  </si>
  <si>
    <t>U.1.03.02.16.000 - Servizi amministrativi</t>
  </si>
  <si>
    <t>01.02.1 - 10302/10302/22 - UTILIZZO BENI DI TERZI</t>
  </si>
  <si>
    <t>U.1.03.02.07.000 - Utilizzo di beni di terzi</t>
  </si>
  <si>
    <t>01.02.1 - 10302/10302/206 - ACQUISTO BENI E PRESTAZIONE DI SERVIZI  DEL SERVIZIO FINANZIARIO</t>
  </si>
  <si>
    <t>U.1.03.02.11.000 - Prestazioni professionali e specialistiche</t>
  </si>
  <si>
    <t>01.03.1 - 10202/10202/6 - MISSIONI - SERVIZIO FINANZIARIO</t>
  </si>
  <si>
    <t>01.03.1 - 10302/10302/35 - ALTRI BENI DI CONSUMO</t>
  </si>
  <si>
    <t>01.03.1 - 10302/10302/42 - EX CDC 105 FP 1245 COSTI PER RISCOSSIONE ENTRATE</t>
  </si>
  <si>
    <t>01.03.1 - 10302/10302/45 - CANONI PER SERVIZI INFORMATICI, abbonamenti,</t>
  </si>
  <si>
    <t>01.03.1 - 10302/10302/48 - EX CDC 105 FP 1247 SPESE BANCARIE</t>
  </si>
  <si>
    <t>U.1.03.02.17.000 - Servizi finanziari</t>
  </si>
  <si>
    <t>01.03.1 - 10302/10302/194 - UEB 10302 ALTRI SERVIZI</t>
  </si>
  <si>
    <t>01.04.1 - 10302/10302/201 - ALTRI SERVIZI</t>
  </si>
  <si>
    <t>01.05.1 - 10302/10302/103 - EX CDC 112 FP 1241 PULIZIE</t>
  </si>
  <si>
    <t>U.1.03.02.13.000 - Servizi ausiliari per il funzionamento dell'ente</t>
  </si>
  <si>
    <t>01.05.1 - 10302/10302/104 - EX CDC 112 FP 1251 ENERGIA ELETTRICA</t>
  </si>
  <si>
    <t>01.05.1 - 10302/10302/222 - prestazioni professionali  - incarichi patrimonio</t>
  </si>
  <si>
    <t>01.05.1 - 10402/10402/22 - EX CDC 112 FP 1201 PRODOTTI DA RISCALDAMENTO</t>
  </si>
  <si>
    <t>01.05.1 - 10402/10402/24 - EX CDC 112 FP 1221 MANUTENZIONI</t>
  </si>
  <si>
    <t>U.1.03.02.09.000 - Manutenzione ordinaria e riparazioni</t>
  </si>
  <si>
    <t>01.05.1 - 10402/10402/26 - EX CDC 112 FP 1247 ALTRI SERVIZI</t>
  </si>
  <si>
    <t>01.05.1 - 10402/10402/27 - EX CDC 112 FP 1262 CANONI DI CONCESSIONE</t>
  </si>
  <si>
    <t>01.05.1 - 10402/10402/100 - EX CDC 112 FP 1261 NOLO BENI DI TERZI</t>
  </si>
  <si>
    <t>01.05.1 - 10402/10402/107 - UEB 10402 ACQUISTO DI BENI E PRESTAZIONI DI SERVIZI DEL SERVIZIO TECNICO</t>
  </si>
  <si>
    <t>01.06.1 - 10202/10202/17 - MISSIONI SERVIZIO TECNICO</t>
  </si>
  <si>
    <t>01.06.1 - 10302/10302/79 - EX CDC 108 FP 1200 PRODOTTI PER UFFICIO</t>
  </si>
  <si>
    <t>01.06.1 - 10302/10302/95 - EX CDC 111 FP 1241 PULIZIE</t>
  </si>
  <si>
    <t>01.06.1 - 10302/10302/97 - U.1.03.02.05.000 - Utenze e canoni</t>
  </si>
  <si>
    <t>01.06.1 - 10302/10302/220 - Noleggio beni di terzi</t>
  </si>
  <si>
    <t>U.1.03.02.07.004 - Noleggi di hardware</t>
  </si>
  <si>
    <t>01.06.1 - 10402/10402/19 - EX CDC 111 FP 1221 MANUTENZIONI</t>
  </si>
  <si>
    <t>01.06.1 - 10402/10402/21 - EX CDC 111 FP 1247 ALTRI SERVIZI</t>
  </si>
  <si>
    <t>01.06.1 - 10402/10402/93 - EX CDC 109 FP 1221 ALTRI BENI DI CONSUMO</t>
  </si>
  <si>
    <t>01.07.1 - 10202/10202/25 - Acquisto prodotti per elezioni - non ricorrente</t>
  </si>
  <si>
    <t>01.07.1 - 10202/10202/26 - spese postali elettorale - non ricorrente</t>
  </si>
  <si>
    <t>01.07.1 - 10202/10202/27 - Altri servizi elettorale - non ricoorente</t>
  </si>
  <si>
    <t>01.07.1 - 10302/10302/50 - EX CDC 106 FP 1200 PRODOTTI PER UFFICIO</t>
  </si>
  <si>
    <t>01.07.1 - 10302/10302/51 - EX CDC 106 FP 1200 GIORNALI, RIVISTE E PUBBLICAZIONI</t>
  </si>
  <si>
    <t>U.1.03.01.01.000 - Giornali, riviste e pubblicazioni</t>
  </si>
  <si>
    <t>01.07.1 - 10302/10302/57 - EX CDC 106 FP 1220 ASSISTENZA SISTEMI INFORMATICI</t>
  </si>
  <si>
    <t>U.1.03.02.19.000 - Servizi informatici e di telecomunicazioni</t>
  </si>
  <si>
    <t>01.07.1 - 10302/10302/62 - EX CDC 106 FP 1247 STAMPA E RILEGATURA REGISTRI</t>
  </si>
  <si>
    <t>01.07.1 - 10303/10303/7 - EX CDC 106 FP 1303 ANUSCA QUOTA ASSOCIATIVA</t>
  </si>
  <si>
    <t>01.08.1 - 10202/10202/9 - ALTRI SERVIZI - RILEVATORI ISTAT</t>
  </si>
  <si>
    <t>01.08.1 - 10302/10302/14 - SERVIZI INFORMATICI E DI TELECOMUNICAZIONE</t>
  </si>
  <si>
    <t>01.08.1 - 10402/10402/110 - UEB 10402 ACQUISTO DI BENI E PRESTAZIONI DI SERVIZI DEL SERVIZIO TECNICO</t>
  </si>
  <si>
    <t>01.10.1 - 10202/10202/3 - FORMAZIONE ED AGGIORNAMENTO PERSONALE</t>
  </si>
  <si>
    <t>U.1.03.02.04.000 - Acquisto di servizi per formazione e addestramento del personale dell'ente</t>
  </si>
  <si>
    <t>01.10.1 - 10202/10202/22 - PRESTAZIONI PROFESSIONALI SPECIALISTICHE PERSONALE</t>
  </si>
  <si>
    <t>01.10.1 - 10202/10202/29 - ACQUISTO DI BENI E PRESTAZIONI DI SERVIZI DEL SEGRETARIO COMUNALE - medico del lavoro</t>
  </si>
  <si>
    <t>U.1.03.02.18.000 - Servizi sanitari</t>
  </si>
  <si>
    <t>01.10.1 - 10302/10302/196 - UEB 10302 ACQUISTO DI SERVIZI PER LA FORMAZIONE ED ADDESTRAMENTO DEL PERSONALE</t>
  </si>
  <si>
    <t>01.11.1 - 10202/10202/31 - servizi legali</t>
  </si>
  <si>
    <t>01.11.1 - 10302/10302/225 - servizi professionali e legali</t>
  </si>
  <si>
    <t>03.01.1 - 10202/10202/13 - MISSIONI - POLIZIA LOCALE</t>
  </si>
  <si>
    <t>03.01.1 - 10302/10302/67 - fornitura beni polizia locale</t>
  </si>
  <si>
    <t>03.01.1 - 10302/10302/71 - EX CDC 107 FP 1220 ASSISTENZA SISTEMI INFORMATICI POLIZIA LOCALE</t>
  </si>
  <si>
    <t>03.01.1 - 10302/10302/72 - EX CDC 107 FP 1220 UTENZE E CANONI (VIDEOSORVEGLIANZA E VARI)</t>
  </si>
  <si>
    <t>03.01.1 - 10302/10302/221 - Noleggi polizia locale</t>
  </si>
  <si>
    <t>03.01.1 - 10402/10402/3 - EX CDC 107 FP 1202 CARBURANTE MEZZI POLIZIA LOCALE</t>
  </si>
  <si>
    <t>03.01.1 - 10402/10402/4 - EX CDC 107 FP 1221 MANUTENZIONI</t>
  </si>
  <si>
    <t>03.01.1 - 10402/10402/5 - EX CDC 107 FP 1247 ALTRI SERVIZI</t>
  </si>
  <si>
    <t>04.01.1 - 10302/10302/114 - BENI DI CONSUMO SCUOLA INFANZIA</t>
  </si>
  <si>
    <t>04.01.1 - 10302/10302/117 - EX CDC 202 FP 1241 PULIZIE</t>
  </si>
  <si>
    <t>04.01.1 - 10302/10302/118 - EX CDC 202 FP 1247 ALTRI SERVIZI</t>
  </si>
  <si>
    <t>04.01.1 - 10302/10302/120 - utenze e canoni</t>
  </si>
  <si>
    <t>04.01.1 - 10302/10302/122 - EX CDC 202 FP 1261 NOLEGGIO</t>
  </si>
  <si>
    <t>04.01.1 - 10402/10402/31 - EX CDC 202 FP 1201 PRODOTTI DA RISCALDAMENTO SCUOLA INFANZIA</t>
  </si>
  <si>
    <t>04.01.1 - 10402/10402/32 - EX CDC 202 FP 1221 MANUTENZIONI</t>
  </si>
  <si>
    <t>04.01.1 - 10402/10402/108 - UEB 10402 ALTRI SERVIZI</t>
  </si>
  <si>
    <t>04.02.1 - 10302/10302/124 - EX CDC 203 FP 1207 ALTRI BENI DI CONSUMO</t>
  </si>
  <si>
    <t>04.02.1 - 10302/10302/127 - EX CDC 203 FP 1241 PULIZIE</t>
  </si>
  <si>
    <t>04.02.1 - 10302/10302/128 - EX CDC 203 FP 1247 ALTRI SERVIZI</t>
  </si>
  <si>
    <t>04.02.1 - 10302/10302/129 - Utenze e canoni</t>
  </si>
  <si>
    <t>04.02.1 - 10302/10302/132 - NOLEGGIO</t>
  </si>
  <si>
    <t>04.02.1 - 10402/10402/33 - ALTRI SERVIZI</t>
  </si>
  <si>
    <t>04.02.1 - 10402/10402/34 - gasolio e altri beni di consumo scuola primaria</t>
  </si>
  <si>
    <t>04.02.1 - 10402/10402/35 - MANUTENZIONI</t>
  </si>
  <si>
    <t>04.06.1 - 10302/10302/133 - EX CDC 204 FP 1207 BENI E MATERIALI DI CONSUMO PER MENSA SCOLASTICA</t>
  </si>
  <si>
    <t>04.06.1 - 10302/10302/134 - EX CDC 204 FP 1247 CONTRATTO MENSA SCOLASTICA</t>
  </si>
  <si>
    <t>U.1.03.02.15.000 - Contratti di servizio pubblico</t>
  </si>
  <si>
    <t>04.06.1 - 10402/10402/38 - EX CDC 205 FP 1202 CARBURANTE SCUOLABUS</t>
  </si>
  <si>
    <t>04.06.1 - 10402/10402/39 - EX CDC 205 FP 1221 MANUTENZIONE SCUOLABUS</t>
  </si>
  <si>
    <t>05.02.1 - 10202/10202/21 - MISSIONI BIBLIOTECA</t>
  </si>
  <si>
    <t>05.02.1 - 10202/10202/28 - Lavoro flessibile, quota LSU e acquisto di servizi da agenzie di lavoro interinale</t>
  </si>
  <si>
    <t>U.1.03.02.12.000 - Lavoro flessibile, quota LSU e acquisto di servizi da agenzie di lavoro interinale</t>
  </si>
  <si>
    <t>05.02.1 - 10302/10302/140 - EX CDC 206 FP 1207 ALTRI BENI DI CONSUMO</t>
  </si>
  <si>
    <t>05.02.1 - 10302/10302/143 - EX CDC 206 FP 1247 ALTRI SERVIZI</t>
  </si>
  <si>
    <t>05.02.1 - 10302/10302/149 - EX CDC 207 FP 1241 PULIZIE</t>
  </si>
  <si>
    <t>05.02.1 - 10302/10302/151 - EX CDC 207 FP 1250 TELEFONIA</t>
  </si>
  <si>
    <t>05.02.1 - 10402/10402/115 - servizi professionali</t>
  </si>
  <si>
    <t>06.01.1 - 10302/10302/178 - EX CDC 502 FP 1247 ALTRI SERVIZI</t>
  </si>
  <si>
    <t>06.01.1 - 10302/10302/179 - EX CDC 502 FP 1251 ENERGIA ELETTRICA IMPIANTI SPORTIVI</t>
  </si>
  <si>
    <t>06.01.1 - 10402/10402/81 - EX CDC 502 FP 1201 PRODOTTI DA RISCALDAMENTO IMPIANTI SPORTIVI</t>
  </si>
  <si>
    <t>06.01.1 - 10402/10402/84 - EX CDC 502 FP 1221 MANUTENZIONI IMPIANTI SPORTIVI</t>
  </si>
  <si>
    <t>06.01.1 - 10402/10402/85 - EX CDC 502 FP 1247 ALTRI SERVIZI IMPIANTI SPORTIVI</t>
  </si>
  <si>
    <t>06.01.1 - 10402/10402/86 - EX CDC 502 FP 1262 CANONI DI CONCESSIONE IMPIANTI SPORTIVI</t>
  </si>
  <si>
    <t>07.01.1 - 10302/10302/183 - EX CDC 503 FP 1247 ALTRI SERVIZI</t>
  </si>
  <si>
    <t>07.01.1 - 10302/10302/200 - UEB 10302 CONTRATTI DI SERVIZIO PUBBLICO</t>
  </si>
  <si>
    <t>07.01.1 - 10302/10302/202 - RAPPRESENTANZA, ORGANIZZAZIONE EVENTI, PUBBLICITA' E SERVIZI PER TRASFERTA</t>
  </si>
  <si>
    <t>07.01.1 - 10302/10302/224 - acquisto beni TURISMO</t>
  </si>
  <si>
    <t>07.01.1 - 10402/10402/88 - EX CDC 503 FP 1221 MANUTENZIONI TURISMO</t>
  </si>
  <si>
    <t>07.01.1 - 10402/10402/89 - EX CDC 503 FP 1247 ALTRI SERVIZI TURISMO</t>
  </si>
  <si>
    <t>07.01.1 - 10402/10402/91 - EX CDC 503 FP 1247 NOLEGGIO TURISMO</t>
  </si>
  <si>
    <t>08.01.1 - 10202/10202/24 - COMMISSIONE EDILIZIA</t>
  </si>
  <si>
    <t>09.02.1 - 10302/10302/171 - EX CDC 404 FP 1251 ENERGIA ELETTRICA AREE VERDI</t>
  </si>
  <si>
    <t>09.02.1 - 10402/10402/72 - EX CDC 404 FP 1221 MANUTENZIONE GIARDINI E AREE VERDI</t>
  </si>
  <si>
    <t>09.02.1 - 10402/10402/73 - EX CDC 404 FP 1221 FIORI</t>
  </si>
  <si>
    <t>U.1.03.01.03.000 - Flora e Fauna</t>
  </si>
  <si>
    <t>09.03.1 - 10302/10302/155 - DISCARICA  DIRITTI MUD E RILIEVO</t>
  </si>
  <si>
    <t>09.03.1 - 10402/10402/49 - EX CDC 305 FP 1260 AFFITTO TERRENI CASETTE RACCOLTA RIFIUTI</t>
  </si>
  <si>
    <t>09.03.1 - 10402/10402/50 - EX CDC 306 FP 1221 MANUTENZIONI DISCARICA COMUNALE</t>
  </si>
  <si>
    <t>09.03.1 - 10402/10402/51 - EX CDC 306 FP 1247 ALTRI SERVIZI DISCARICA COMUNALE</t>
  </si>
  <si>
    <t>09.03.1 - 10402/10402/106 - EX CDC 401 FP 1247 ALTRI SERVIZI ESTERNI</t>
  </si>
  <si>
    <t>09.04.1 - 10402/10402/44 - EX CDC 301 FP 1221 MANUTENZIONI ACQUEDOTTO</t>
  </si>
  <si>
    <t>09.04.1 - 10402/10402/47 - EX CDC 302 FP 1262 CANONI DI CONCESSIONE RETE FOGNARIA</t>
  </si>
  <si>
    <t>10.05.1 - 10302/10302/170 - EX CDC 403 FP 1251 ENERGIA ELETTRICA ILLUMINAZIONE PUBBLICA</t>
  </si>
  <si>
    <t>10.05.1 - 10302/10302/210 - UTILIZZO BENI DI TERZI</t>
  </si>
  <si>
    <t>10.05.1 - 10402/10402/61 - EX CDC 401 FP 1221 MANUTENZIONI STRADE E SEGNALETICA</t>
  </si>
  <si>
    <t>10.05.1 - 10402/10402/62 - EX CDC 401 FP 1221 ALTRI BENI DI CONSUMO STRADE E SEGNALETICA</t>
  </si>
  <si>
    <t>10.05.1 - 10402/10402/63 - EX CDC 401 FP 1262 CANONI DI CONCESSIONE STRADE E SEGNALETICA</t>
  </si>
  <si>
    <t>10.05.1 - 10402/10402/68 - EX CDC 402 FP 1247 CONTRATTI SERVIZIO PUBBLICO SGOMBERO NEVE</t>
  </si>
  <si>
    <t>10.05.1 - 10402/10402/94 - ALTRI SERVIZI ESTERNI</t>
  </si>
  <si>
    <t>10.05.1 - 10402/10402/120 - Prestazioni professionali e specialistiche</t>
  </si>
  <si>
    <t>10.05.1 - 10402/10402/205 - PPP quota energia</t>
  </si>
  <si>
    <t>U.1.03.02.05.004 - Energia elettrica</t>
  </si>
  <si>
    <t>10.05.1 - 10402/10402/207 - contratto di servizio illuminazione pubblica ppp</t>
  </si>
  <si>
    <t>U.1.03.02.15.015 - Contratti di servizio per l'illuminazione pubblica</t>
  </si>
  <si>
    <t>11.01.1 - 10302/10302/173 - utenze e canoni PROTEZIONE CIVILE</t>
  </si>
  <si>
    <t>11.01.1 - 10402/10402/76 - EX CDC 405 FP 1202 CARBURANTI MEZZI PROTEZIONE CIVILE</t>
  </si>
  <si>
    <t>11.01.1 - 10402/10402/78 - EX CDC 405 FP 1221 MANUTENZIONI PROTEZIONE CIVILE</t>
  </si>
  <si>
    <t>11.01.1 - 10402/10402/92 - EX CDC 405 FP 1273 PONTE RADIO</t>
  </si>
  <si>
    <t>12.01.1 - 10302/10302/167 - CENTRO ESTIVO</t>
  </si>
  <si>
    <t>12.04.1 - 10302/10302/156 - EX CDC 307 FP 1241 PULIZIE</t>
  </si>
  <si>
    <t>12.04.1 - 10302/10302/157 - utenze e canoni Casa Meta</t>
  </si>
  <si>
    <t>12.04.1 - 10402/10402/52 - PRODOTTI DA RISCALDAMENTO E PRODOTTI DI CONSUMO CASA META</t>
  </si>
  <si>
    <t>12.04.1 - 10402/10402/53 - MANUTENZIONI CASA META</t>
  </si>
  <si>
    <t>12.04.1 - 10402/10402/54 - EX CDC 307 FP 1247 ALTRI SERVIZI CASA META</t>
  </si>
  <si>
    <t>14.02.1 - 10302/10302/55 - EX CDC 106 FP 1220 SERVIZI INFORMATICI E DI TELEFOMUNICAZIONI</t>
  </si>
  <si>
    <t>16.01.1 - 10302/10302/166 - EX CDC 313 FP 1207 ALTRI BENI DI CONSUMO</t>
  </si>
  <si>
    <t>01.02.1 - 10303/10303/2 - DIRITTI, COLLOCAMENTO, MINORANZE LINGUISTICHE E FONDO MOBILITA'</t>
  </si>
  <si>
    <t>U.1.04.01.02.000 - Trasferimenti correnti a Amministrazioni Locali</t>
  </si>
  <si>
    <t>01.02.1 - 10303/10303/41 - TRASFERIMENTI A ENTI STATALI</t>
  </si>
  <si>
    <t>U.1.04.01.01.000 - Trasferimenti correnti a Amministrazioni Centrali</t>
  </si>
  <si>
    <t>01.04.1 - 10303/10303/5 - EX CDC 105 FP 1303 TRASFERIMENTO MAGGIOR GETTITO IMU</t>
  </si>
  <si>
    <t>01.04.1 - 10303/10303/43 - trasferimento componenti perequative</t>
  </si>
  <si>
    <t>01.05.1 - 10403/10403/3 - EX CDC 112 FP 1303 TRASFERIMENTI CORRENTI A AMMINISTRAZIONI PUBBLICHE</t>
  </si>
  <si>
    <t>01.07.1 - 10303/10303/8 - EX CDC 106 FP 1303 COMMISSIONE ELETTORALE CIRCONDARIALE TRASFERIMENTO</t>
  </si>
  <si>
    <t>01.10.1 - 10303/10303/3 - EX CDC 104 FP 1303 QUOTA CAPITARIA E DISTACCHI SINDACALI</t>
  </si>
  <si>
    <t>03.01.1 - 10303/10303/23 - UEB 10303 TRASFERIMENTI CORRENTI AD AMMINISTRAZIONI LOCALI</t>
  </si>
  <si>
    <t>04.01.1 - 10303/10303/11 - EX CDC 202 FP 1300 ISTITUZIONE SCOLASTICA TRASFERIMENTI</t>
  </si>
  <si>
    <t>04.02.1 - 10303/10303/12 - ISTITUZIONE SCOLASTICA TRASFERIMENTI</t>
  </si>
  <si>
    <t>05.02.1 - 10303/10303/28 - UEB 10303 TRASFERIMENTI CORRENTI A ISTITUZIONI SOCIALI PRIVATE</t>
  </si>
  <si>
    <t>U.1.04.04.01.000 - Trasferimenti correnti a Istituzioni Sociali Private</t>
  </si>
  <si>
    <t>05.02.1 - 10303/10303/39 - Trasferimenti correnti a Amministrazioni Locali</t>
  </si>
  <si>
    <t>06.01.1 - 10303/10303/27 - UEB 10303 TRASFERIMENTI CORRENTI A ISTITUZIONI SOCIALI PRIVATE</t>
  </si>
  <si>
    <t>07.01.1 - 10303/10303/24 - UEB 10303 TRASFERIMENTI CORRENTI A ISTITUZIONI SOCIALI PRIVATE</t>
  </si>
  <si>
    <t>07.01.1 - 10303/10303/25 - UEB 10303 TRASFERIMENTI CORRENTI AD ALTRE IMPRESE PARTECIPATE</t>
  </si>
  <si>
    <t>U.1.04.03.02.000 - Trasferimenti correnti a altre imprese partecipate</t>
  </si>
  <si>
    <t>09.02.1 - 10303/10303/32 - UEB 10303 TRASFERIMENTI DI COMPETENZA DEL SERVIZIO FINANZIARIO</t>
  </si>
  <si>
    <t>U.1.04.01.04.000 - Trasferimenti correnti a organismi interni e/o unità locali della amministrazione</t>
  </si>
  <si>
    <t>U.1.04.01.04.001 - Trasferimenti correnti a organismi interni e/o unità locali della amministrazione</t>
  </si>
  <si>
    <t>11.01.1 - 10303/10303/15 - EX CDC 405 FP 1303 VIGILI DEL FUOCO VOLONTARI TRASFERIMENTI</t>
  </si>
  <si>
    <t>13.07.1 - 10303/10303/40 - TRASFERIMENTI DI COMPETENZA DEL SERVIZIO FINANZIARIO - volontari del soccorso</t>
  </si>
  <si>
    <t>U.1.04.04.01.001 - Trasferimenti correnti a Istituzioni Sociali Private</t>
  </si>
  <si>
    <t>16.01.1 - 10303/10303/30 - UEB 10303 TRASFERIMENTI CORRENTI A ISTITUZIONI SOCIALI PRIVATE</t>
  </si>
  <si>
    <t>18.01.1 - 10303/10303/10 - EX CDC 113 FP 1303 UNITE' DES COMMUNES VALDOTAINES WALSER SPESE DI FUNZIONAMENTO</t>
  </si>
  <si>
    <t>18.01.1 - 10303/10303/36 - Restituzione somme Covid vincolate</t>
  </si>
  <si>
    <t>U.1.04.01.01.001 - Trasferimenti correnti a Ministeri</t>
  </si>
  <si>
    <t>18.01.1 - 10303/10303/42 - trasferimento Unité Mont Rose</t>
  </si>
  <si>
    <t>50.01.1 - 10304/10304/11 - EX CDC 313 FP 1400 INTERESSI SU MUTUI</t>
  </si>
  <si>
    <t>U.1.07.05.04.000 - Interessi passivi su finanziamenti a medio lungo termine a Imprese</t>
  </si>
  <si>
    <t>Semestrale</t>
  </si>
  <si>
    <t>01.03.1 - 10305/10305/51 - capitolo 10305 rimborso entrate non dovute a famiglie</t>
  </si>
  <si>
    <t>U.1.09.99.04.000 - Rimborsi di parte corrente a Famiglie di somme non dovute o incassate in eccesso</t>
  </si>
  <si>
    <t>U.1.09.99.04.001 - Rimborsi di parte corrente a Famiglie di somme non dovute o incassate in eccesso</t>
  </si>
  <si>
    <t>01.04.1 - 10305/10305/14 - EX CDC 105 FP 1512 RIMBORSI DI IMPOSTE E TASSE DI NATURA CORRENTE</t>
  </si>
  <si>
    <t>U.1.09.02.01.000 - Rimborsi di imposte e tasse di natura corrente</t>
  </si>
  <si>
    <t>01.01.1 - 10302/10302/5 - PREMI DI ASSICURAZIONE</t>
  </si>
  <si>
    <t>U.1.10.04.01.000 - Premi di assicurazione contro i danni</t>
  </si>
  <si>
    <t>01.04.1 - 10305/10305/52 - 1.10.03.01.000 IVA A DEBITO GESTIONE COMMERCIALE</t>
  </si>
  <si>
    <t>U.1.10.03.01.000 - Versamenti IVA a debito per le gestioni commerciali</t>
  </si>
  <si>
    <t>U.1.10.03.01.001 - Versamenti IVA a debito per le gestioni commerciali</t>
  </si>
  <si>
    <t>01.05.1 - 10302/10302/102 - EX CDC 112 FP 1239 ASSICURAZIONI</t>
  </si>
  <si>
    <t>01.06.1 - 10302/10302/93 - EX CDC 110 FP 1239 ASSICURAZIONI</t>
  </si>
  <si>
    <t>01.10.1 - 10302/10302/27 - PREMI ASSICURATIVI CONTRO I DANNI</t>
  </si>
  <si>
    <t>09.03.1 - 10302/10302/218 - UEB 10302 ACQUISTO BENI E PRESTAZIONE DI SERVIZI  DEL SERVIZIO FINANZIARIO</t>
  </si>
  <si>
    <t>U.1.10.04.99.000 - Altri premi di assicurazione n.a.c.</t>
  </si>
  <si>
    <t>U.1.10.04.99.999 - Altri premi di assicurazione n.a.c.</t>
  </si>
  <si>
    <t>20.01.1 - 10106/10106/1 - EX CDC 102 FP 1600 FONDO DI RISERVA</t>
  </si>
  <si>
    <t>U.1.10.01.01.000 - Fondo di riserva</t>
  </si>
  <si>
    <t>U.1.10.01.01.001 - Fondi di riserva</t>
  </si>
  <si>
    <t>01.05.2 - 20401/20401/5 - EX CDC 601 FP 2119 BENI IMMOBILI</t>
  </si>
  <si>
    <t>U.2.02.01.09.000 - Beni immobili</t>
  </si>
  <si>
    <t>01.05.2 - 20401/20401/36 - Incarichi professionali per la realizzazione di investimenti - patrimonio</t>
  </si>
  <si>
    <t>U.2.02.03.05.000 - Incarichi professionali per la realizzazione di investimenti</t>
  </si>
  <si>
    <t>U.2.02.03.05.001 - Incarichi professionali per la realizzazione di investimenti</t>
  </si>
  <si>
    <t>01.05.2 - 20401/20401/77 - CUP: J94J22000390006 - Missione 2: Rivoluzione verde e transizione ecologica; Componente 4: Tutela del territorio e della risorsa idrica; Investimento 2.2: "Interventi per la resilienza, la valorizzazione del territorio e l'efficienza energetica 2024</t>
  </si>
  <si>
    <t>01.06.2 - 20401/20401/4 - EX CDC 601 FP 2115 AMMINISTRAZIONE GENERALE VILLA MARGHERITA</t>
  </si>
  <si>
    <t>U.2.02.01.10.000 - Beni immobili di valore culturale, storico ed artistico</t>
  </si>
  <si>
    <t>01.06.2 - 20401/20401/8 - EX CDC 601 FP 2130 AMMINISTRAZIONE GENERALE VILLA MARGHERITA</t>
  </si>
  <si>
    <t>U.2.02.01.05.000 - Attrezzature</t>
  </si>
  <si>
    <t>01.06.2 - 20401/20401/70 - UEB 2.04.01 COSTITUZIONE DI CAPITALI FISSI DI COMPETENZA RESPONSABILE UFFICIO TECNICO</t>
  </si>
  <si>
    <t>01.06.2 - 20401/20401/89 - DIGITALIZZAZIONE ARCHIVIO COMUNALE</t>
  </si>
  <si>
    <t>U.2.02.03.99.000 - Spese di investimento per beni immateriali n.a.c.</t>
  </si>
  <si>
    <t>U.2.02.03.99.001 - Spese di investimento per beni immateriali n.a.c.</t>
  </si>
  <si>
    <t>01.08.2 - 20401/20401/52 - UEB 2.04.01 SOFTWARE</t>
  </si>
  <si>
    <t>U.2.02.03.02.000 - Software</t>
  </si>
  <si>
    <t>01.08.2 - 20401/20401/69 - incarichi professionali per la realizzazione di investimenti</t>
  </si>
  <si>
    <t>01.08.2 - 20401/20401/74 - MISSIONE 1 COMPONENTE 1 Misura 1.4.1 PNRR - Esperienza del Cittadino nei servizi pubblici, CUP J91F22003140006</t>
  </si>
  <si>
    <t>01.08.2 - 20401/20401/78 - Misura 1.4.3 "Adozione piattaforma pagoPA" Comuni (Settembre 2022)" CUP J91F23000020006</t>
  </si>
  <si>
    <t>01.08.2 - 20401/20401/79 - Misura 1.4.4 "Estensione dell'utilizzo delle piattaforme nazionali di identità digitale - SPID CIE" Comuni (Settembre 2022) CUP J91F23000010006</t>
  </si>
  <si>
    <t>01.08.2 - 20401/20401/90 - CUP_J51F24002960006 “Investimento 1.4 “SERVIZI E CITTADINANZA DIGITALE” - MISURA 1.4.4 “Estensione dell'utilizzo dell'anagrafe nazionale digitale (ANPR) - Adesioneallo Stato Civile digitale (ANSC)</t>
  </si>
  <si>
    <t>U.2.02.03.02.001 - Sviluppo software e manutenzione evolutiva</t>
  </si>
  <si>
    <t>03.01.2 - 20401/20401/57 - investimenti</t>
  </si>
  <si>
    <t>U.2.02.01.04.000 - Impianti e macchinari</t>
  </si>
  <si>
    <t>05.01.2 - 20401/20401/64 - Beni immobili di valore culturale, storico ed artistico</t>
  </si>
  <si>
    <t>05.02.2 - 20401/20401/85 - oggetti di valore artistico</t>
  </si>
  <si>
    <t>U.2.02.01.11.000 - Oggetti di valore</t>
  </si>
  <si>
    <t>U.2.02.01.11.001 - Oggetti di valore</t>
  </si>
  <si>
    <t>06.01.2 - 20401/20401/20 - EX CDC 603 FP 2114  PRESTAZIONI PROFESSIONALI ESTERNE PER INVESTIMENTI</t>
  </si>
  <si>
    <t>06.01.2 - 20401/20401/21 - EX CDC 603 FP 2115 BENI IMMOBILI</t>
  </si>
  <si>
    <t>06.01.2 - 20401/20401/91 - Attrezzature impianti sportivi</t>
  </si>
  <si>
    <t>U.2.02.01.05.999 - Attrezzature n.a.c.</t>
  </si>
  <si>
    <t>06.01.2 - 20401/20401/93 - investimenti su immobili impianti sportivi</t>
  </si>
  <si>
    <t>U.2.02.01.09.016 - Impianti sportivi</t>
  </si>
  <si>
    <t>07.01.2 - 20401/20401/53 - UEB 2.04.01 OPERE DELL'INGEGNO E DIRITTI D'AUTORE</t>
  </si>
  <si>
    <t>U.2.02.03.04.000 - Opere dell'ingegno e Diritti d'autore</t>
  </si>
  <si>
    <t>U.2.02.03.04.001 - Opere dell'ingegno e Diritti d'autore</t>
  </si>
  <si>
    <t>08.01.2 - 20401/20401/41 - EX CDC 605 FP 2113 INCARICHI PROFESSIONALI ESTERNI</t>
  </si>
  <si>
    <t>08.01.2 - 20401/20401/42 - UEB 2.04.01 MOBILI E ARREDI</t>
  </si>
  <si>
    <t>U.2.02.01.03.000 - Mobili e arredi</t>
  </si>
  <si>
    <t>09.01.2 - 20401/20401/61 - incarichi professionali</t>
  </si>
  <si>
    <t>09.01.2 - 20401/20401/63 - Opere a difesa del suolo</t>
  </si>
  <si>
    <t>09.03.2 - 20401/20401/94 - Incarichi professionali per chiusura discarica</t>
  </si>
  <si>
    <t>09.04.2 - 20401/20401/29 - EX CDC 604 FP 2120 SERVIZIO IDRICO INTEGRATO PROGETTAZIONE E DIREZIONE LAVORI INTERNA - RUP</t>
  </si>
  <si>
    <t>09.04.2 - 20401/20401/44 - UEB 2.04.01 BENI IMMOBILI</t>
  </si>
  <si>
    <t>10.05.2 - 20401/20401/30 - incarichi professionali</t>
  </si>
  <si>
    <t>10.05.2 - 20401/20401/33 - manutenzione rete sentieristica</t>
  </si>
  <si>
    <t>10.05.2 - 20401/20401/40 - EX CDC 605 FP 2119 BENI IMMOBILI</t>
  </si>
  <si>
    <t>10.05.2 - 20401/20401/62 - 2.02.01.05.000 Attrezzature</t>
  </si>
  <si>
    <t>10.05.2 - 20401/20401/86 - manutenzione straordinaria illuminazione pubblica ppp</t>
  </si>
  <si>
    <t>U.2.02.01.09.012 - Infrastrutture stradali</t>
  </si>
  <si>
    <t>10.05.2 - 20401/20401/87 - COSTITUZIONE DI CAPITALI FISSI DI COMPETENZA RESPONSABILE UFFICIO TECNICO - PISTA STRADA RANZOLA</t>
  </si>
  <si>
    <t>11.01.2 - 20401/20401/88 - COSTITUZIONE DI CAPITALI FISSI DI COMPETENZA RESPONSABILE UFFICIO TECNICO - PONTE RADIO  SERVIZI DI PROTEZIONE CIVILE</t>
  </si>
  <si>
    <t>12.04.2 - 20401/20401/95 - beni immobili Casa Meta</t>
  </si>
  <si>
    <t>U.2.02.01.09.001 - Fabbricati ad uso abitativo</t>
  </si>
  <si>
    <t>05.01.2 - 20402/20402/8 - UEB 2.04.02 CONTRIBUTI AGLI INVESTIMENTI</t>
  </si>
  <si>
    <t>U.2.03.04.01.000 - Contributi agli investimenti a Istituzioni Sociali Private</t>
  </si>
  <si>
    <t>U.2.03.04.01.001 - Contributi agli investimenti a Istituzioni Sociali Private</t>
  </si>
  <si>
    <t>07.01.2 - 20402/20402/7 - UEB 2.04.02 TRASFERIMENTI IN CONTO CAPITALE</t>
  </si>
  <si>
    <t>U.2.03.03.02.000 - Contributi agli investimenti a altre imprese partecipate</t>
  </si>
  <si>
    <t>07.01.2 - 20402/20402/11 - trasferimento in conto capitale per logo/marchio turismo</t>
  </si>
  <si>
    <t>U.2.03.01.02.000 - Contributi agli investimenti a Amministrazioni Locali</t>
  </si>
  <si>
    <t>U.2.03.01.02.003 - Contributi agli investimenti a Comuni</t>
  </si>
  <si>
    <t>06.01.2 - 20402/20402/10 - Trasferimenti in conto capitale- sport e tempo libero</t>
  </si>
  <si>
    <t>U.2.04.24.01.000 - Altri trasferimenti in conto capitale n.a.c. a Istituzioni Sociali Private</t>
  </si>
  <si>
    <t>U.2.04.24.01.001 - Altri trasferimenti in conto capitale n.a.c. a Istituzioni Sociali Private</t>
  </si>
  <si>
    <t>01.06.2 - 20402/20402/1 - EX CDC 601 FP 2202 AMMINISTRAZIONE GENERALE - RIMBORSI A FAMIGLIE</t>
  </si>
  <si>
    <t>U.2.05.04.04.000 - Rimborsi in conto capitale a Famiglie di somme non dovute o incassate in eccesso</t>
  </si>
  <si>
    <t>U.2.05.04.04.001 - Rimborsi in conto capitale a Famiglie di somme non dovute o incassate in eccesso</t>
  </si>
  <si>
    <t>50.02.4 - 30303/30303/2 - EX CDC 901 FP 3301 RIMBORSO QUOTE DI CAPITALE DI MUTUI A FINAOSTA</t>
  </si>
  <si>
    <t>U.4.03.01.02.000 - Rimborso Mutui e altri finanziamenti a medio lungo termine a Amministrazioni Locali</t>
  </si>
  <si>
    <t>99.01.7 - 4001/4001/99 - UEB 40001 RITENUTE PREVIDENZIALI ED ASSISTENZIALI PER IL PERSONALE</t>
  </si>
  <si>
    <t>U.7.01.02.02.000 - Versamenti di ritenute previdenziali e assistenziali su Redditi da lavoro dipendente riscosse per conto terzi</t>
  </si>
  <si>
    <t>U.7.01.02.02.001 - Versamenti di ritenute previdenziali e assistenziali su Redditi da lavoro dipendente riscosse per conto terzi</t>
  </si>
  <si>
    <t>99.01.7 - 4002/4002/1 - UEB 40002  RITENUTE ERARIALI - Iva Istituzionale da riversare all'Erario</t>
  </si>
  <si>
    <t>U.7.01.01.02.000 - Versamento delle ritenute per scissione contabile IVA (split payment)</t>
  </si>
  <si>
    <t>U.7.01.01.02.001 - Versamento delle ritenute per scissione contabile IVA (split payment)</t>
  </si>
  <si>
    <t>99.01.7 - 4002/4002/2 - UEB 40002  RITENUTE ERARIALI - Versamenti di ritenute erariali su Redditi da lavoro dipendente riscosse per conto terzi</t>
  </si>
  <si>
    <t>U.7.01.02.01.000 - Versamenti di ritenute erariali su Redditi da lavoro dipendente riscosse per conto terzi</t>
  </si>
  <si>
    <t>U.7.01.02.01.001 - Versamenti di ritenute erariali su Redditi da lavoro dipendente riscosse per conto terzi</t>
  </si>
  <si>
    <t>99.01.7 - 4002/4002/3 - UEB 40002  RITENUTE ERARIALI - Versamenti di ritenute erariali su Redditi da lavoro autonomo per conto terzi</t>
  </si>
  <si>
    <t>99.01.7 - 4003/4003/99 - UEB 40003  ALTRE RITENUTE AL PERSONALE PER CONTO DI TERZI</t>
  </si>
  <si>
    <t>U.7.01.02.99.000 - Altri versamenti di ritenute al personale dipendente per conto di terzi</t>
  </si>
  <si>
    <t>U.7.01.02.99.999 - Altri versamenti di ritenute al personale dipendente per conto di terzi</t>
  </si>
  <si>
    <t>99.01.7 - 4005/4005/2 - versamento altre ritenute</t>
  </si>
  <si>
    <t>U.7.01.01.99.000 - Versamento di altre ritenute n.a.c.</t>
  </si>
  <si>
    <t>99.01.7 - 4006/4006/99 - UEB 40006 ANTICIPAZIONE DI FONDI PER IL SERVIZIO DI ECONOMATO</t>
  </si>
  <si>
    <t>U.7.01.99.03.000 - Costituzione fondi economali e carte aziendali</t>
  </si>
  <si>
    <t>U.7.01.99.03.001 - Costituzione fondi economali e carte aziendali</t>
  </si>
  <si>
    <t>99.01.7 - 4004/4004/99 - UEB 40004 RESTITUZIONE DI DEPOSITI CAUZIONALI</t>
  </si>
  <si>
    <t>U.7.02.04.02.000 - Restituzione di depositi cauzionali o contrattuali di terzi</t>
  </si>
  <si>
    <t>U.7.02.04.02.001 - Restituzione di depositi cauzionali o contrattuali di terzi</t>
  </si>
  <si>
    <t>99.01.7 - 4005/4005/99 - UEB 40005 SERVIZI PER CONTO DI TERZI</t>
  </si>
  <si>
    <t>U.7.02.99.99.000 - Altre uscite per conto terzi n.a.c.</t>
  </si>
  <si>
    <t>U.7.02.99.99.999 - Altre uscite per conto terzi 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</si>
</sst>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164" formatCode="_-* #,##0.00_-;\-* #,##0.00_-;_-* &quot;-&quot;??_-;_-@_-"/>
    <numFmt numFmtId="165" formatCode="#,##0_ ;[Red]\-#,##0\ "/>
  </numFmts>
  <fonts count="29" x14ac:knownFonts="1">
    <font>
      <sz val="10"/>
      <color rgb="FF000000"/>
      <name val="Calibri"/>
      <family val="2"/>
      <scheme val="minor"/>
    </font>
    <font>
      <sz val="10"/>
      <name val="Arial"/>
      <family val="2"/>
    </font>
    <font>
      <sz val="11"/>
      <color theme="1"/>
      <name val="Calibri"/>
      <family val="2"/>
      <scheme val="minor"/>
    </font>
    <font>
      <sz val="10"/>
      <color theme="1"/>
      <name val="Arial"/>
      <family val="2"/>
    </font>
    <font>
      <sz val="10"/>
      <name val="Calibri"/>
      <family val="2"/>
    </font>
    <font>
      <sz val="10"/>
      <color rgb="FF000000"/>
      <name val="Calibri"/>
      <family val="2"/>
    </font>
    <font>
      <sz val="11"/>
      <color rgb="FF000000"/>
      <name val="Calibri"/>
      <family val="2"/>
    </font>
    <font>
      <vertAlign val="superscript"/>
      <sz val="11"/>
      <color rgb="FF000000"/>
      <name val="Calibri"/>
      <family val="2"/>
    </font>
    <font>
      <i/>
      <sz val="10"/>
      <name val="Calibri"/>
      <family val="2"/>
    </font>
    <font>
      <i/>
      <sz val="10"/>
      <color rgb="FF000000"/>
      <name val="Calibri"/>
      <family val="2"/>
    </font>
    <font>
      <b/>
      <sz val="11"/>
      <color rgb="FF000000"/>
      <name val="Calibri"/>
      <family val="2"/>
    </font>
    <font>
      <sz val="11"/>
      <name val="Calibri"/>
      <family val="2"/>
    </font>
    <font>
      <b/>
      <i/>
      <sz val="11"/>
      <name val="Calibri"/>
      <family val="2"/>
    </font>
    <font>
      <b/>
      <i/>
      <sz val="11"/>
      <color theme="1"/>
      <name val="Calibri"/>
      <family val="2"/>
    </font>
    <font>
      <i/>
      <sz val="11"/>
      <color rgb="FF000000"/>
      <name val="Calibri"/>
      <family val="2"/>
    </font>
    <font>
      <sz val="11"/>
      <color theme="1"/>
      <name val="Calibri"/>
      <family val="2"/>
    </font>
    <font>
      <i/>
      <sz val="11"/>
      <name val="Calibri"/>
      <family val="2"/>
    </font>
    <font>
      <b/>
      <sz val="11"/>
      <name val="Calibri"/>
      <family val="2"/>
    </font>
    <font>
      <b/>
      <sz val="11"/>
      <color theme="1"/>
      <name val="Calibri"/>
      <family val="2"/>
    </font>
    <font>
      <i/>
      <sz val="11"/>
      <color theme="1"/>
      <name val="Calibri"/>
      <family val="2"/>
    </font>
    <font>
      <b/>
      <i/>
      <sz val="11"/>
      <color rgb="FF000000"/>
      <name val="Calibri"/>
      <family val="2"/>
    </font>
    <font>
      <b/>
      <sz val="16"/>
      <color rgb="FF000000"/>
      <name val="Calibri"/>
      <family val="2"/>
    </font>
    <font>
      <sz val="10"/>
      <color rgb="FFFF0000"/>
      <name val="Calibri"/>
      <family val="2"/>
    </font>
    <font>
      <sz val="10"/>
      <color rgb="FF0070C0"/>
      <name val="Calibri"/>
      <family val="2"/>
    </font>
    <font>
      <vertAlign val="superscript"/>
      <sz val="10"/>
      <name val="Calibri"/>
      <family val="2"/>
    </font>
    <font>
      <u/>
      <sz val="10"/>
      <color rgb="FF000000"/>
      <name val="Calibri"/>
      <family val="2"/>
    </font>
    <font>
      <u/>
      <sz val="11"/>
      <color theme="1"/>
      <name val="Calibri"/>
      <family val="2"/>
    </font>
    <font>
      <u/>
      <sz val="11"/>
      <color rgb="FF000000"/>
      <name val="Calibri"/>
      <family val="2"/>
    </font>
    <font>
      <sz val="10"/>
      <color rgb="FF000000"/>
      <name val="Calibri"/>
      <family val="2"/>
      <scheme val="minor"/>
    </font>
  </fonts>
  <fills count="3">
    <fill>
      <patternFill patternType="none"/>
    </fill>
    <fill>
      <patternFill patternType="gray125"/>
    </fill>
    <fill>
      <patternFill patternType="solid">
        <fgColor theme="0" tint="-0.24991607409894101"/>
        <bgColor indexed="64"/>
      </patternFill>
    </fill>
  </fills>
  <borders count="94">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thin">
        <color auto="1"/>
      </right>
      <top style="double">
        <color auto="1"/>
      </top>
      <bottom/>
      <diagonal/>
    </border>
    <border>
      <left style="thin">
        <color auto="1"/>
      </left>
      <right/>
      <top/>
      <bottom/>
      <diagonal/>
    </border>
    <border>
      <left style="double">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rgb="FF000000"/>
      </top>
      <bottom style="double">
        <color rgb="FF000000"/>
      </bottom>
      <diagonal/>
    </border>
    <border>
      <left/>
      <right style="double">
        <color auto="1"/>
      </right>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double">
        <color auto="1"/>
      </right>
      <top style="thin">
        <color auto="1"/>
      </top>
      <bottom/>
      <diagonal/>
    </border>
    <border>
      <left style="double">
        <color auto="1"/>
      </left>
      <right style="thin">
        <color auto="1"/>
      </right>
      <top style="double">
        <color rgb="FF000000"/>
      </top>
      <bottom style="double">
        <color rgb="FF000000"/>
      </bottom>
      <diagonal/>
    </border>
    <border>
      <left style="thin">
        <color auto="1"/>
      </left>
      <right style="thin">
        <color auto="1"/>
      </right>
      <top style="double">
        <color rgb="FF000000"/>
      </top>
      <bottom style="double">
        <color rgb="FF000000"/>
      </bottom>
      <diagonal/>
    </border>
    <border>
      <left style="thin">
        <color auto="1"/>
      </left>
      <right style="thin">
        <color auto="1"/>
      </right>
      <top style="double">
        <color rgb="FF000000"/>
      </top>
      <bottom/>
      <diagonal/>
    </border>
    <border>
      <left style="thin">
        <color auto="1"/>
      </left>
      <right style="double">
        <color auto="1"/>
      </right>
      <top style="double">
        <color rgb="FF000000"/>
      </top>
      <bottom/>
      <diagonal/>
    </border>
    <border>
      <left style="double">
        <color auto="1"/>
      </left>
      <right style="thin">
        <color auto="1"/>
      </right>
      <top style="double">
        <color rgb="FF000000"/>
      </top>
      <bottom style="double">
        <color auto="1"/>
      </bottom>
      <diagonal/>
    </border>
    <border>
      <left style="thin">
        <color auto="1"/>
      </left>
      <right style="thin">
        <color auto="1"/>
      </right>
      <top style="double">
        <color rgb="FF000000"/>
      </top>
      <bottom style="double">
        <color auto="1"/>
      </bottom>
      <diagonal/>
    </border>
    <border>
      <left style="thin">
        <color auto="1"/>
      </left>
      <right style="double">
        <color auto="1"/>
      </right>
      <top style="double">
        <color rgb="FF000000"/>
      </top>
      <bottom style="double">
        <color auto="1"/>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auto="1"/>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auto="1"/>
      </right>
      <top style="thin">
        <color rgb="FF000000"/>
      </top>
      <bottom style="thin">
        <color rgb="FF000000"/>
      </bottom>
      <diagonal/>
    </border>
    <border>
      <left style="double">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double">
        <color auto="1"/>
      </right>
      <top style="thin">
        <color auto="1"/>
      </top>
      <bottom style="thin">
        <color auto="1"/>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auto="1"/>
      </right>
      <top/>
      <bottom style="thin">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auto="1"/>
      </right>
      <top/>
      <bottom style="double">
        <color rgb="FF000000"/>
      </bottom>
      <diagonal/>
    </border>
    <border>
      <left style="double">
        <color rgb="FF000000"/>
      </left>
      <right style="thin">
        <color rgb="FF000000"/>
      </right>
      <top style="double">
        <color auto="1"/>
      </top>
      <bottom/>
      <diagonal/>
    </border>
    <border>
      <left style="thin">
        <color rgb="FF000000"/>
      </left>
      <right style="thin">
        <color rgb="FF000000"/>
      </right>
      <top style="double">
        <color auto="1"/>
      </top>
      <bottom/>
      <diagonal/>
    </border>
    <border>
      <left style="thin">
        <color rgb="FF000000"/>
      </left>
      <right style="double">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thin">
        <color auto="1"/>
      </left>
      <right style="thin">
        <color auto="1"/>
      </right>
      <top/>
      <bottom style="double">
        <color auto="1"/>
      </bottom>
      <diagonal/>
    </border>
    <border>
      <left style="thin">
        <color auto="1"/>
      </left>
      <right/>
      <top/>
      <bottom style="double">
        <color auto="1"/>
      </bottom>
      <diagonal/>
    </border>
    <border>
      <left/>
      <right/>
      <top style="double">
        <color auto="1"/>
      </top>
      <bottom/>
      <diagonal/>
    </border>
    <border>
      <left style="thin">
        <color auto="1"/>
      </left>
      <right style="thin">
        <color auto="1"/>
      </right>
      <top/>
      <bottom/>
      <diagonal/>
    </border>
    <border>
      <left style="double">
        <color auto="1"/>
      </left>
      <right style="thin">
        <color auto="1"/>
      </right>
      <top style="thin">
        <color auto="1"/>
      </top>
      <bottom style="double">
        <color rgb="FF000000"/>
      </bottom>
      <diagonal/>
    </border>
    <border>
      <left style="thin">
        <color auto="1"/>
      </left>
      <right style="thin">
        <color auto="1"/>
      </right>
      <top style="thin">
        <color auto="1"/>
      </top>
      <bottom style="double">
        <color rgb="FF000000"/>
      </bottom>
      <diagonal/>
    </border>
    <border>
      <left style="thin">
        <color auto="1"/>
      </left>
      <right style="double">
        <color auto="1"/>
      </right>
      <top style="thin">
        <color auto="1"/>
      </top>
      <bottom style="double">
        <color rgb="FF000000"/>
      </bottom>
      <diagonal/>
    </border>
    <border>
      <left/>
      <right/>
      <top style="double">
        <color auto="1"/>
      </top>
      <bottom style="double">
        <color rgb="FF000000"/>
      </bottom>
      <diagonal/>
    </border>
    <border>
      <left/>
      <right style="double">
        <color auto="1"/>
      </right>
      <top style="double">
        <color auto="1"/>
      </top>
      <bottom style="double">
        <color rgb="FF000000"/>
      </bottom>
      <diagonal/>
    </border>
    <border>
      <left style="double">
        <color auto="1"/>
      </left>
      <right style="double">
        <color auto="1"/>
      </right>
      <top style="double">
        <color auto="1"/>
      </top>
      <bottom/>
      <diagonal/>
    </border>
    <border>
      <left/>
      <right style="double">
        <color auto="1"/>
      </right>
      <top/>
      <bottom style="double">
        <color auto="1"/>
      </bottom>
      <diagonal/>
    </border>
    <border>
      <left style="double">
        <color auto="1"/>
      </left>
      <right/>
      <top style="double">
        <color auto="1"/>
      </top>
      <bottom/>
      <diagonal/>
    </border>
    <border>
      <left/>
      <right style="thin">
        <color auto="1"/>
      </right>
      <top/>
      <bottom/>
      <diagonal/>
    </border>
    <border>
      <left/>
      <right style="double">
        <color auto="1"/>
      </right>
      <top style="double">
        <color auto="1"/>
      </top>
      <bottom style="double">
        <color auto="1"/>
      </bottom>
      <diagonal/>
    </border>
    <border>
      <left style="thin">
        <color auto="1"/>
      </left>
      <right/>
      <top/>
      <bottom style="thin">
        <color auto="1"/>
      </bottom>
      <diagonal/>
    </border>
    <border>
      <left/>
      <right style="thin">
        <color rgb="FF000000"/>
      </right>
      <top/>
      <bottom style="thin">
        <color auto="1"/>
      </bottom>
      <diagonal/>
    </border>
    <border>
      <left style="thin">
        <color rgb="FF000000"/>
      </left>
      <right/>
      <top/>
      <bottom style="thin">
        <color auto="1"/>
      </bottom>
      <diagonal/>
    </border>
    <border>
      <left/>
      <right style="double">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style="double">
        <color auto="1"/>
      </right>
      <top style="dotted">
        <color auto="1"/>
      </top>
      <bottom style="thin">
        <color auto="1"/>
      </bottom>
      <diagonal/>
    </border>
    <border>
      <left style="double">
        <color auto="1"/>
      </left>
      <right style="thin">
        <color auto="1"/>
      </right>
      <top style="dotted">
        <color auto="1"/>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double">
        <color auto="1"/>
      </right>
      <top style="thin">
        <color auto="1"/>
      </top>
      <bottom style="dotted">
        <color auto="1"/>
      </bottom>
      <diagonal/>
    </border>
    <border>
      <left style="double">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double">
        <color auto="1"/>
      </right>
      <top style="dotted">
        <color auto="1"/>
      </top>
      <bottom style="dotted">
        <color auto="1"/>
      </bottom>
      <diagonal/>
    </border>
    <border>
      <left style="double">
        <color auto="1"/>
      </left>
      <right style="thin">
        <color auto="1"/>
      </right>
      <top style="dotted">
        <color auto="1"/>
      </top>
      <bottom style="dotted">
        <color auto="1"/>
      </bottom>
      <diagonal/>
    </border>
    <border>
      <left style="thin">
        <color auto="1"/>
      </left>
      <right/>
      <top style="double">
        <color auto="1"/>
      </top>
      <bottom style="thin">
        <color auto="1"/>
      </bottom>
      <diagonal/>
    </border>
  </borders>
  <cellStyleXfs count="13">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2" fillId="0" borderId="0"/>
    <xf numFmtId="164" fontId="28" fillId="0" borderId="0" applyFont="0" applyFill="0" applyBorder="0" applyAlignment="0" applyProtection="0"/>
    <xf numFmtId="0" fontId="2" fillId="0" borderId="0"/>
    <xf numFmtId="0" fontId="3" fillId="0" borderId="0"/>
    <xf numFmtId="0" fontId="2" fillId="0" borderId="0"/>
    <xf numFmtId="0" fontId="2" fillId="0" borderId="0"/>
    <xf numFmtId="0" fontId="28" fillId="0" borderId="0"/>
  </cellStyleXfs>
  <cellXfs count="285">
    <xf numFmtId="0" fontId="0" fillId="0" borderId="0" xfId="0"/>
    <xf numFmtId="0" fontId="9" fillId="0" borderId="0" xfId="12" quotePrefix="1" applyFont="1" applyBorder="1" applyAlignment="1" applyProtection="1">
      <alignment horizontal="left" vertical="top" wrapText="1"/>
    </xf>
    <xf numFmtId="0" fontId="9" fillId="0" borderId="64" xfId="12" quotePrefix="1" applyFont="1" applyBorder="1" applyAlignment="1" applyProtection="1">
      <alignment horizontal="left" vertical="top" wrapText="1"/>
    </xf>
    <xf numFmtId="0" fontId="10" fillId="0" borderId="75" xfId="12" applyFont="1" applyBorder="1" applyAlignment="1" applyProtection="1">
      <alignment horizontal="right" vertical="center" wrapText="1"/>
    </xf>
    <xf numFmtId="0" fontId="10" fillId="0" borderId="11" xfId="12" applyFont="1" applyBorder="1" applyAlignment="1" applyProtection="1">
      <alignment horizontal="right" vertical="center" wrapText="1"/>
    </xf>
    <xf numFmtId="0" fontId="12" fillId="0" borderId="79" xfId="12" applyFont="1" applyBorder="1" applyAlignment="1" applyProtection="1">
      <alignment horizontal="center" vertical="center" wrapText="1"/>
    </xf>
    <xf numFmtId="0" fontId="12" fillId="0" borderId="78" xfId="12" applyFont="1" applyBorder="1" applyAlignment="1" applyProtection="1">
      <alignment horizontal="center" vertical="center" wrapText="1"/>
    </xf>
    <xf numFmtId="0" fontId="12" fillId="0" borderId="77" xfId="12" applyFont="1" applyBorder="1" applyAlignment="1" applyProtection="1">
      <alignment horizontal="center" vertical="center" wrapText="1"/>
    </xf>
    <xf numFmtId="0" fontId="12" fillId="0" borderId="76" xfId="12" applyFont="1" applyBorder="1" applyAlignment="1" applyProtection="1">
      <alignment horizontal="center" vertical="center" wrapText="1"/>
    </xf>
    <xf numFmtId="0" fontId="21" fillId="0" borderId="0" xfId="12" applyFont="1" applyBorder="1" applyAlignment="1" applyProtection="1">
      <alignment horizontal="center" vertical="center" wrapText="1"/>
    </xf>
    <xf numFmtId="0" fontId="4" fillId="0" borderId="0" xfId="12" applyFont="1" applyBorder="1" applyAlignment="1" applyProtection="1">
      <alignment horizontal="left" vertical="center" wrapText="1"/>
    </xf>
    <xf numFmtId="0" fontId="10" fillId="0" borderId="75" xfId="12" applyFont="1" applyBorder="1" applyAlignment="1" applyProtection="1">
      <alignment horizontal="center" vertical="center"/>
    </xf>
    <xf numFmtId="0" fontId="10" fillId="0" borderId="12" xfId="12" applyFont="1" applyBorder="1" applyAlignment="1" applyProtection="1">
      <alignment horizontal="center" vertical="center"/>
    </xf>
    <xf numFmtId="0" fontId="10" fillId="0" borderId="11" xfId="12" applyFont="1" applyBorder="1" applyAlignment="1" applyProtection="1">
      <alignment horizontal="center" vertical="center"/>
    </xf>
    <xf numFmtId="0" fontId="8" fillId="0" borderId="0" xfId="12" quotePrefix="1" applyFont="1" applyBorder="1" applyAlignment="1" applyProtection="1">
      <alignment horizontal="left" vertical="top" wrapText="1"/>
    </xf>
    <xf numFmtId="0" fontId="10" fillId="2" borderId="1" xfId="12" applyFont="1" applyFill="1" applyBorder="1" applyAlignment="1" applyProtection="1">
      <alignment vertical="center" wrapText="1"/>
    </xf>
    <xf numFmtId="4" fontId="17" fillId="2" borderId="1" xfId="12" applyNumberFormat="1" applyFont="1" applyFill="1" applyBorder="1" applyProtection="1"/>
    <xf numFmtId="4" fontId="17" fillId="2" borderId="2" xfId="12" applyNumberFormat="1" applyFont="1" applyFill="1" applyBorder="1" applyProtection="1"/>
    <xf numFmtId="4" fontId="13" fillId="2" borderId="1" xfId="12" applyNumberFormat="1" applyFont="1" applyFill="1" applyBorder="1" applyAlignment="1" applyProtection="1">
      <alignment horizontal="center" vertical="center" wrapText="1"/>
    </xf>
    <xf numFmtId="4" fontId="13" fillId="2" borderId="2" xfId="12" applyNumberFormat="1" applyFont="1" applyFill="1" applyBorder="1" applyAlignment="1" applyProtection="1">
      <alignment horizontal="center" vertical="center" wrapText="1"/>
    </xf>
    <xf numFmtId="0" fontId="6" fillId="0" borderId="0" xfId="12" applyFont="1" applyBorder="1" applyAlignment="1" applyProtection="1">
      <alignment horizontal="left" vertical="center"/>
    </xf>
    <xf numFmtId="0" fontId="6" fillId="0" borderId="0" xfId="12" applyFont="1" applyProtection="1"/>
    <xf numFmtId="0" fontId="6" fillId="0" borderId="3" xfId="12" applyFont="1" applyBorder="1" applyAlignment="1" applyProtection="1">
      <alignment horizontal="left" vertical="center"/>
    </xf>
    <xf numFmtId="0" fontId="11" fillId="0" borderId="3" xfId="12" applyFont="1" applyBorder="1" applyAlignment="1" applyProtection="1">
      <alignment wrapText="1"/>
    </xf>
    <xf numFmtId="0" fontId="6" fillId="0" borderId="0" xfId="12" applyFont="1" applyAlignment="1" applyProtection="1">
      <alignment horizontal="left"/>
    </xf>
    <xf numFmtId="0" fontId="12" fillId="0" borderId="1" xfId="12" applyFont="1" applyBorder="1" applyAlignment="1" applyProtection="1">
      <alignment horizontal="center" vertical="center" wrapText="1"/>
    </xf>
    <xf numFmtId="0" fontId="12" fillId="0" borderId="4" xfId="12" applyFont="1" applyBorder="1" applyAlignment="1" applyProtection="1">
      <alignment horizontal="center" vertical="center" wrapText="1"/>
    </xf>
    <xf numFmtId="0" fontId="12" fillId="0" borderId="5" xfId="12" applyFont="1" applyBorder="1" applyAlignment="1" applyProtection="1">
      <alignment horizontal="center" vertical="center" wrapText="1"/>
    </xf>
    <xf numFmtId="0" fontId="12" fillId="0" borderId="6" xfId="12" applyFont="1" applyBorder="1" applyAlignment="1" applyProtection="1">
      <alignment horizontal="center" vertical="center" wrapText="1"/>
    </xf>
    <xf numFmtId="0" fontId="12" fillId="0" borderId="7" xfId="12" applyFont="1" applyBorder="1" applyAlignment="1" applyProtection="1">
      <alignment horizontal="center" vertical="center" wrapText="1"/>
    </xf>
    <xf numFmtId="0" fontId="12" fillId="0" borderId="8" xfId="12" applyFont="1" applyBorder="1" applyAlignment="1" applyProtection="1">
      <alignment horizontal="center" vertical="center" wrapText="1"/>
    </xf>
    <xf numFmtId="0" fontId="6" fillId="0" borderId="9" xfId="12" applyFont="1" applyBorder="1" applyAlignment="1" applyProtection="1">
      <alignment horizontal="left" vertical="center"/>
    </xf>
    <xf numFmtId="0" fontId="10" fillId="0" borderId="10" xfId="12" applyFont="1" applyBorder="1" applyAlignment="1" applyProtection="1">
      <alignment horizontal="left" vertical="center"/>
    </xf>
    <xf numFmtId="165" fontId="13" fillId="0" borderId="0" xfId="12" applyNumberFormat="1" applyFont="1" applyBorder="1" applyAlignment="1" applyProtection="1">
      <alignment horizontal="center" vertical="center" wrapText="1"/>
    </xf>
    <xf numFmtId="0" fontId="6" fillId="0" borderId="0" xfId="12" applyFont="1" applyAlignment="1" applyProtection="1">
      <alignment horizontal="center" vertical="center"/>
    </xf>
    <xf numFmtId="0" fontId="10" fillId="0" borderId="11" xfId="12" applyFont="1" applyBorder="1" applyAlignment="1" applyProtection="1">
      <alignment vertical="center" wrapText="1"/>
    </xf>
    <xf numFmtId="0" fontId="13" fillId="0" borderId="0" xfId="12" applyFont="1" applyBorder="1" applyAlignment="1" applyProtection="1">
      <alignment horizontal="center" vertical="center" wrapText="1"/>
    </xf>
    <xf numFmtId="0" fontId="6" fillId="0" borderId="0" xfId="12" applyFont="1" applyAlignment="1" applyProtection="1">
      <alignment vertical="center"/>
    </xf>
    <xf numFmtId="0" fontId="10" fillId="0" borderId="12" xfId="12" applyFont="1" applyBorder="1" applyAlignment="1" applyProtection="1">
      <alignment horizontal="left" vertical="center"/>
    </xf>
    <xf numFmtId="0" fontId="13" fillId="0" borderId="12" xfId="12" applyFont="1" applyBorder="1" applyAlignment="1" applyProtection="1">
      <alignment horizontal="center" vertical="center" wrapText="1"/>
    </xf>
    <xf numFmtId="0" fontId="13" fillId="0" borderId="3" xfId="12" applyFont="1" applyBorder="1" applyAlignment="1" applyProtection="1">
      <alignment horizontal="center" vertical="center" wrapText="1"/>
    </xf>
    <xf numFmtId="0" fontId="11" fillId="0" borderId="13" xfId="8" applyFont="1" applyBorder="1" applyAlignment="1" applyProtection="1">
      <alignment horizontal="left" vertical="center"/>
    </xf>
    <xf numFmtId="0" fontId="11" fillId="0" borderId="14" xfId="8" applyFont="1" applyBorder="1" applyAlignment="1" applyProtection="1">
      <alignment horizontal="left" vertical="center"/>
    </xf>
    <xf numFmtId="0" fontId="11" fillId="0" borderId="15" xfId="8" applyFont="1" applyBorder="1" applyAlignment="1" applyProtection="1">
      <alignment horizontal="left" vertical="center"/>
    </xf>
    <xf numFmtId="0" fontId="11" fillId="0" borderId="16" xfId="8" applyFont="1" applyBorder="1" applyAlignment="1" applyProtection="1">
      <alignment horizontal="left" vertical="center"/>
    </xf>
    <xf numFmtId="0" fontId="17" fillId="0" borderId="15" xfId="8" applyFont="1" applyBorder="1" applyAlignment="1" applyProtection="1">
      <alignment horizontal="left" vertical="center"/>
    </xf>
    <xf numFmtId="0" fontId="17" fillId="0" borderId="14" xfId="8" applyFont="1" applyBorder="1" applyAlignment="1" applyProtection="1">
      <alignment horizontal="left" vertical="center" wrapText="1"/>
    </xf>
    <xf numFmtId="0" fontId="10" fillId="0" borderId="0" xfId="12" applyFont="1" applyProtection="1"/>
    <xf numFmtId="0" fontId="17" fillId="0" borderId="14" xfId="8" applyFont="1" applyBorder="1" applyAlignment="1" applyProtection="1">
      <alignment horizontal="left" vertical="center"/>
    </xf>
    <xf numFmtId="0" fontId="11" fillId="0" borderId="14" xfId="8" applyFont="1" applyBorder="1" applyAlignment="1" applyProtection="1">
      <alignment horizontal="left" vertical="center" wrapText="1"/>
    </xf>
    <xf numFmtId="0" fontId="17" fillId="0" borderId="17" xfId="8" applyFont="1" applyBorder="1" applyAlignment="1" applyProtection="1">
      <alignment horizontal="left" vertical="center"/>
    </xf>
    <xf numFmtId="0" fontId="6" fillId="0" borderId="18" xfId="12" applyFont="1" applyBorder="1" applyAlignment="1" applyProtection="1">
      <alignment horizontal="left" vertical="center" wrapText="1"/>
    </xf>
    <xf numFmtId="0" fontId="11" fillId="0" borderId="0" xfId="12" applyFont="1" applyBorder="1" applyProtection="1"/>
    <xf numFmtId="0" fontId="10" fillId="0" borderId="0" xfId="12" applyFont="1" applyBorder="1" applyAlignment="1" applyProtection="1">
      <alignment horizontal="left" vertical="center" wrapText="1"/>
    </xf>
    <xf numFmtId="0" fontId="17" fillId="0" borderId="14" xfId="8" applyFont="1" applyBorder="1" applyAlignment="1" applyProtection="1">
      <alignment horizontal="left" vertical="top" wrapText="1"/>
    </xf>
    <xf numFmtId="0" fontId="11" fillId="0" borderId="17" xfId="8" applyFont="1" applyBorder="1" applyAlignment="1" applyProtection="1">
      <alignment horizontal="left" vertical="center"/>
    </xf>
    <xf numFmtId="0" fontId="6" fillId="0" borderId="0" xfId="12" applyFont="1" applyBorder="1" applyAlignment="1" applyProtection="1">
      <alignment horizontal="left" vertical="center" wrapText="1"/>
    </xf>
    <xf numFmtId="4" fontId="14" fillId="0" borderId="0" xfId="12" applyNumberFormat="1" applyFont="1" applyBorder="1" applyAlignment="1" applyProtection="1">
      <alignment horizontal="right"/>
    </xf>
    <xf numFmtId="4" fontId="14" fillId="0" borderId="19" xfId="12" applyNumberFormat="1" applyFont="1" applyBorder="1" applyAlignment="1" applyProtection="1">
      <alignment horizontal="right"/>
    </xf>
    <xf numFmtId="0" fontId="6" fillId="0" borderId="20" xfId="12" applyFont="1" applyBorder="1" applyAlignment="1" applyProtection="1">
      <alignment horizontal="left" vertical="center"/>
    </xf>
    <xf numFmtId="0" fontId="10" fillId="0" borderId="17" xfId="12" applyFont="1" applyBorder="1" applyAlignment="1" applyProtection="1">
      <alignment horizontal="right" vertical="center"/>
    </xf>
    <xf numFmtId="0" fontId="6" fillId="0" borderId="21" xfId="12" applyFont="1" applyBorder="1" applyAlignment="1" applyProtection="1">
      <alignment horizontal="left" vertical="center"/>
    </xf>
    <xf numFmtId="0" fontId="6" fillId="0" borderId="0" xfId="12" applyFont="1" applyAlignment="1" applyProtection="1">
      <alignment horizontal="left" vertical="center"/>
    </xf>
    <xf numFmtId="3" fontId="13" fillId="0" borderId="1" xfId="12" applyNumberFormat="1" applyFont="1" applyBorder="1" applyAlignment="1" applyProtection="1">
      <alignment horizontal="right" vertical="center" wrapText="1"/>
      <protection locked="0"/>
    </xf>
    <xf numFmtId="3" fontId="13" fillId="0" borderId="4" xfId="12" applyNumberFormat="1" applyFont="1" applyBorder="1" applyAlignment="1" applyProtection="1">
      <alignment horizontal="right" vertical="center" wrapText="1"/>
      <protection locked="0"/>
    </xf>
    <xf numFmtId="3" fontId="15" fillId="0" borderId="22" xfId="12" applyNumberFormat="1" applyFont="1" applyBorder="1" applyAlignment="1" applyProtection="1">
      <alignment horizontal="right" wrapText="1"/>
    </xf>
    <xf numFmtId="3" fontId="15" fillId="0" borderId="23" xfId="12" applyNumberFormat="1" applyFont="1" applyBorder="1" applyAlignment="1" applyProtection="1">
      <alignment horizontal="right" wrapText="1"/>
    </xf>
    <xf numFmtId="3" fontId="15" fillId="0" borderId="24" xfId="12" applyNumberFormat="1" applyFont="1" applyBorder="1" applyAlignment="1" applyProtection="1">
      <alignment horizontal="right" wrapText="1"/>
    </xf>
    <xf numFmtId="3" fontId="15" fillId="0" borderId="25" xfId="12" applyNumberFormat="1" applyFont="1" applyBorder="1" applyAlignment="1" applyProtection="1">
      <alignment horizontal="right" wrapText="1"/>
    </xf>
    <xf numFmtId="3" fontId="15" fillId="0" borderId="26" xfId="12" applyNumberFormat="1" applyFont="1" applyBorder="1" applyAlignment="1" applyProtection="1">
      <alignment horizontal="right" wrapText="1"/>
    </xf>
    <xf numFmtId="3" fontId="15" fillId="0" borderId="27" xfId="12" applyNumberFormat="1" applyFont="1" applyBorder="1" applyAlignment="1" applyProtection="1">
      <alignment horizontal="right" wrapText="1"/>
    </xf>
    <xf numFmtId="3" fontId="15" fillId="0" borderId="28" xfId="12" applyNumberFormat="1" applyFont="1" applyBorder="1" applyAlignment="1" applyProtection="1">
      <alignment horizontal="right" wrapText="1"/>
    </xf>
    <xf numFmtId="3" fontId="15" fillId="0" borderId="25" xfId="12" applyNumberFormat="1" applyFont="1" applyBorder="1" applyAlignment="1" applyProtection="1">
      <alignment horizontal="right" wrapText="1"/>
      <protection locked="0"/>
    </xf>
    <xf numFmtId="3" fontId="15" fillId="0" borderId="26" xfId="12" applyNumberFormat="1" applyFont="1" applyBorder="1" applyAlignment="1" applyProtection="1">
      <alignment horizontal="right" wrapText="1"/>
      <protection locked="0"/>
    </xf>
    <xf numFmtId="3" fontId="15" fillId="0" borderId="27" xfId="12" applyNumberFormat="1" applyFont="1" applyBorder="1" applyAlignment="1" applyProtection="1">
      <alignment horizontal="right" wrapText="1"/>
      <protection locked="0"/>
    </xf>
    <xf numFmtId="3" fontId="15" fillId="0" borderId="28" xfId="12" applyNumberFormat="1" applyFont="1" applyBorder="1" applyAlignment="1" applyProtection="1">
      <alignment horizontal="right" wrapText="1"/>
      <protection locked="0"/>
    </xf>
    <xf numFmtId="3" fontId="18" fillId="0" borderId="25" xfId="12" applyNumberFormat="1" applyFont="1" applyBorder="1" applyAlignment="1" applyProtection="1">
      <alignment horizontal="right" wrapText="1"/>
    </xf>
    <xf numFmtId="3" fontId="18" fillId="0" borderId="27" xfId="12" applyNumberFormat="1" applyFont="1" applyBorder="1" applyAlignment="1" applyProtection="1">
      <alignment horizontal="right" wrapText="1"/>
    </xf>
    <xf numFmtId="3" fontId="18" fillId="0" borderId="28" xfId="12" applyNumberFormat="1" applyFont="1" applyBorder="1" applyAlignment="1" applyProtection="1">
      <alignment horizontal="right" wrapText="1"/>
    </xf>
    <xf numFmtId="3" fontId="19" fillId="0" borderId="25" xfId="12" applyNumberFormat="1" applyFont="1" applyBorder="1" applyAlignment="1" applyProtection="1">
      <alignment horizontal="right" wrapText="1"/>
      <protection locked="0"/>
    </xf>
    <xf numFmtId="3" fontId="19" fillId="0" borderId="26" xfId="12" applyNumberFormat="1" applyFont="1" applyBorder="1" applyAlignment="1" applyProtection="1">
      <alignment horizontal="right" wrapText="1"/>
      <protection locked="0"/>
    </xf>
    <xf numFmtId="3" fontId="19" fillId="0" borderId="27" xfId="12" applyNumberFormat="1" applyFont="1" applyBorder="1" applyAlignment="1" applyProtection="1">
      <alignment horizontal="right" wrapText="1"/>
      <protection locked="0"/>
    </xf>
    <xf numFmtId="3" fontId="19" fillId="0" borderId="29" xfId="12" applyNumberFormat="1" applyFont="1" applyBorder="1" applyAlignment="1" applyProtection="1">
      <alignment horizontal="right" wrapText="1"/>
      <protection locked="0"/>
    </xf>
    <xf numFmtId="3" fontId="19" fillId="0" borderId="28" xfId="12" applyNumberFormat="1" applyFont="1" applyBorder="1" applyAlignment="1" applyProtection="1">
      <alignment horizontal="right" wrapText="1"/>
      <protection locked="0"/>
    </xf>
    <xf numFmtId="3" fontId="15" fillId="0" borderId="25" xfId="12" applyNumberFormat="1" applyFont="1" applyBorder="1" applyAlignment="1" applyProtection="1">
      <alignment horizontal="right"/>
      <protection locked="0"/>
    </xf>
    <xf numFmtId="3" fontId="15" fillId="0" borderId="26" xfId="12" applyNumberFormat="1" applyFont="1" applyBorder="1" applyAlignment="1" applyProtection="1">
      <alignment horizontal="right"/>
      <protection locked="0"/>
    </xf>
    <xf numFmtId="3" fontId="15" fillId="0" borderId="27" xfId="12" applyNumberFormat="1" applyFont="1" applyBorder="1" applyAlignment="1" applyProtection="1">
      <alignment horizontal="right"/>
      <protection locked="0"/>
    </xf>
    <xf numFmtId="3" fontId="15" fillId="0" borderId="29" xfId="12" applyNumberFormat="1" applyFont="1" applyBorder="1" applyAlignment="1" applyProtection="1">
      <alignment horizontal="right"/>
      <protection locked="0"/>
    </xf>
    <xf numFmtId="3" fontId="15" fillId="0" borderId="28" xfId="12" applyNumberFormat="1" applyFont="1" applyBorder="1" applyAlignment="1" applyProtection="1">
      <alignment horizontal="right"/>
      <protection locked="0"/>
    </xf>
    <xf numFmtId="3" fontId="15" fillId="0" borderId="30" xfId="12" applyNumberFormat="1" applyFont="1" applyBorder="1" applyAlignment="1" applyProtection="1">
      <alignment horizontal="right"/>
      <protection locked="0"/>
    </xf>
    <xf numFmtId="3" fontId="15" fillId="0" borderId="31" xfId="12" applyNumberFormat="1" applyFont="1" applyBorder="1" applyAlignment="1" applyProtection="1">
      <alignment horizontal="right"/>
      <protection locked="0"/>
    </xf>
    <xf numFmtId="3" fontId="15" fillId="0" borderId="32" xfId="12" applyNumberFormat="1" applyFont="1" applyBorder="1" applyAlignment="1" applyProtection="1">
      <alignment horizontal="right"/>
      <protection locked="0"/>
    </xf>
    <xf numFmtId="3" fontId="15" fillId="0" borderId="33" xfId="12" applyNumberFormat="1" applyFont="1" applyBorder="1" applyAlignment="1" applyProtection="1">
      <alignment horizontal="right"/>
      <protection locked="0"/>
    </xf>
    <xf numFmtId="3" fontId="15" fillId="0" borderId="34" xfId="12" applyNumberFormat="1" applyFont="1" applyBorder="1" applyAlignment="1" applyProtection="1">
      <alignment horizontal="right"/>
      <protection locked="0"/>
    </xf>
    <xf numFmtId="3" fontId="19" fillId="0" borderId="35" xfId="12" applyNumberFormat="1" applyFont="1" applyBorder="1" applyAlignment="1" applyProtection="1">
      <alignment horizontal="right" wrapText="1"/>
      <protection locked="0"/>
    </xf>
    <xf numFmtId="3" fontId="19" fillId="0" borderId="36" xfId="12" applyNumberFormat="1" applyFont="1" applyBorder="1" applyAlignment="1" applyProtection="1">
      <alignment horizontal="right" wrapText="1"/>
      <protection locked="0"/>
    </xf>
    <xf numFmtId="3" fontId="15" fillId="0" borderId="37" xfId="12" applyNumberFormat="1" applyFont="1" applyBorder="1" applyAlignment="1" applyProtection="1">
      <alignment horizontal="right"/>
      <protection locked="0"/>
    </xf>
    <xf numFmtId="3" fontId="15" fillId="0" borderId="38" xfId="12" applyNumberFormat="1" applyFont="1" applyBorder="1" applyAlignment="1" applyProtection="1">
      <alignment horizontal="right"/>
      <protection locked="0"/>
    </xf>
    <xf numFmtId="3" fontId="18" fillId="0" borderId="39" xfId="12" applyNumberFormat="1" applyFont="1" applyBorder="1" applyAlignment="1" applyProtection="1">
      <alignment horizontal="right"/>
    </xf>
    <xf numFmtId="3" fontId="18" fillId="0" borderId="40" xfId="12" applyNumberFormat="1" applyFont="1" applyBorder="1" applyAlignment="1" applyProtection="1">
      <alignment horizontal="right"/>
    </xf>
    <xf numFmtId="3" fontId="18" fillId="0" borderId="41" xfId="12" applyNumberFormat="1" applyFont="1" applyBorder="1" applyAlignment="1" applyProtection="1">
      <alignment horizontal="right"/>
    </xf>
    <xf numFmtId="3" fontId="17" fillId="0" borderId="2" xfId="12" applyNumberFormat="1" applyFont="1" applyBorder="1" applyProtection="1">
      <protection locked="0"/>
    </xf>
    <xf numFmtId="3" fontId="17" fillId="0" borderId="40" xfId="12" applyNumberFormat="1" applyFont="1" applyBorder="1" applyAlignment="1" applyProtection="1">
      <alignment horizontal="right"/>
    </xf>
    <xf numFmtId="3" fontId="17" fillId="0" borderId="4" xfId="12" applyNumberFormat="1" applyFont="1" applyBorder="1" applyProtection="1">
      <protection locked="0"/>
    </xf>
    <xf numFmtId="3" fontId="15" fillId="0" borderId="42" xfId="12" applyNumberFormat="1" applyFont="1" applyBorder="1" applyAlignment="1" applyProtection="1">
      <alignment horizontal="right"/>
      <protection locked="0"/>
    </xf>
    <xf numFmtId="3" fontId="15" fillId="0" borderId="43" xfId="12" applyNumberFormat="1" applyFont="1" applyBorder="1" applyAlignment="1" applyProtection="1">
      <alignment horizontal="right"/>
      <protection locked="0"/>
    </xf>
    <xf numFmtId="3" fontId="15" fillId="0" borderId="44" xfId="12" applyNumberFormat="1" applyFont="1" applyBorder="1" applyAlignment="1" applyProtection="1">
      <alignment horizontal="right"/>
      <protection locked="0"/>
    </xf>
    <xf numFmtId="3" fontId="15" fillId="0" borderId="45" xfId="12" applyNumberFormat="1" applyFont="1" applyBorder="1" applyAlignment="1" applyProtection="1">
      <alignment horizontal="right"/>
      <protection locked="0"/>
    </xf>
    <xf numFmtId="3" fontId="15" fillId="0" borderId="46" xfId="12" applyNumberFormat="1" applyFont="1" applyBorder="1" applyAlignment="1" applyProtection="1">
      <alignment horizontal="right"/>
      <protection locked="0"/>
    </xf>
    <xf numFmtId="3" fontId="15" fillId="0" borderId="47" xfId="12" applyNumberFormat="1" applyFont="1" applyBorder="1" applyAlignment="1" applyProtection="1">
      <alignment horizontal="right"/>
      <protection locked="0"/>
    </xf>
    <xf numFmtId="3" fontId="15" fillId="0" borderId="45" xfId="12" applyNumberFormat="1" applyFont="1" applyBorder="1" applyProtection="1">
      <protection locked="0"/>
    </xf>
    <xf numFmtId="3" fontId="15" fillId="0" borderId="46" xfId="12" applyNumberFormat="1" applyFont="1" applyBorder="1" applyProtection="1">
      <protection locked="0"/>
    </xf>
    <xf numFmtId="3" fontId="15" fillId="0" borderId="47" xfId="12" applyNumberFormat="1" applyFont="1" applyBorder="1" applyProtection="1">
      <protection locked="0"/>
    </xf>
    <xf numFmtId="3" fontId="18" fillId="0" borderId="48" xfId="12" applyNumberFormat="1" applyFont="1" applyBorder="1" applyAlignment="1" applyProtection="1">
      <alignment horizontal="right" wrapText="1"/>
    </xf>
    <xf numFmtId="3" fontId="18" fillId="0" borderId="49" xfId="12" applyNumberFormat="1" applyFont="1" applyBorder="1" applyAlignment="1" applyProtection="1">
      <alignment horizontal="right" wrapText="1"/>
    </xf>
    <xf numFmtId="3" fontId="18" fillId="0" borderId="50" xfId="12" applyNumberFormat="1" applyFont="1" applyBorder="1" applyAlignment="1" applyProtection="1">
      <alignment horizontal="right" wrapText="1"/>
    </xf>
    <xf numFmtId="3" fontId="15" fillId="0" borderId="48" xfId="12" applyNumberFormat="1" applyFont="1" applyBorder="1" applyAlignment="1" applyProtection="1">
      <alignment horizontal="right" wrapText="1"/>
      <protection locked="0"/>
    </xf>
    <xf numFmtId="3" fontId="15" fillId="0" borderId="49" xfId="12" applyNumberFormat="1" applyFont="1" applyBorder="1" applyAlignment="1" applyProtection="1">
      <alignment horizontal="right" wrapText="1"/>
      <protection locked="0"/>
    </xf>
    <xf numFmtId="3" fontId="6" fillId="0" borderId="45" xfId="12" applyNumberFormat="1" applyFont="1" applyBorder="1" applyProtection="1">
      <protection locked="0"/>
    </xf>
    <xf numFmtId="3" fontId="6" fillId="0" borderId="46" xfId="12" applyNumberFormat="1" applyFont="1" applyBorder="1" applyProtection="1">
      <protection locked="0"/>
    </xf>
    <xf numFmtId="3" fontId="6" fillId="0" borderId="47" xfId="12" applyNumberFormat="1" applyFont="1" applyBorder="1" applyProtection="1">
      <protection locked="0"/>
    </xf>
    <xf numFmtId="3" fontId="15" fillId="0" borderId="51" xfId="12" applyNumberFormat="1" applyFont="1" applyBorder="1" applyAlignment="1" applyProtection="1">
      <alignment horizontal="right"/>
      <protection locked="0"/>
    </xf>
    <xf numFmtId="3" fontId="15" fillId="0" borderId="52" xfId="12" applyNumberFormat="1" applyFont="1" applyBorder="1" applyAlignment="1" applyProtection="1">
      <alignment horizontal="right"/>
      <protection locked="0"/>
    </xf>
    <xf numFmtId="3" fontId="15" fillId="0" borderId="53" xfId="12" applyNumberFormat="1" applyFont="1" applyBorder="1" applyAlignment="1" applyProtection="1">
      <alignment horizontal="right"/>
      <protection locked="0"/>
    </xf>
    <xf numFmtId="3" fontId="18" fillId="0" borderId="52" xfId="12" applyNumberFormat="1" applyFont="1" applyBorder="1" applyAlignment="1" applyProtection="1">
      <alignment horizontal="right"/>
    </xf>
    <xf numFmtId="3" fontId="18" fillId="0" borderId="53" xfId="12" applyNumberFormat="1" applyFont="1" applyBorder="1" applyAlignment="1" applyProtection="1">
      <alignment horizontal="right"/>
    </xf>
    <xf numFmtId="3" fontId="18" fillId="0" borderId="51" xfId="12" applyNumberFormat="1" applyFont="1" applyBorder="1" applyAlignment="1" applyProtection="1">
      <alignment horizontal="right"/>
    </xf>
    <xf numFmtId="3" fontId="18" fillId="0" borderId="51" xfId="12" applyNumberFormat="1" applyFont="1" applyBorder="1" applyAlignment="1" applyProtection="1">
      <alignment horizontal="right"/>
      <protection locked="0"/>
    </xf>
    <xf numFmtId="3" fontId="18" fillId="0" borderId="52" xfId="12" applyNumberFormat="1" applyFont="1" applyBorder="1" applyAlignment="1" applyProtection="1">
      <alignment horizontal="right"/>
      <protection locked="0"/>
    </xf>
    <xf numFmtId="3" fontId="18" fillId="0" borderId="53" xfId="12" applyNumberFormat="1" applyFont="1" applyBorder="1" applyAlignment="1" applyProtection="1">
      <alignment horizontal="right"/>
      <protection locked="0"/>
    </xf>
    <xf numFmtId="3" fontId="20" fillId="0" borderId="54" xfId="12" applyNumberFormat="1" applyFont="1" applyBorder="1" applyAlignment="1" applyProtection="1">
      <alignment horizontal="right"/>
    </xf>
    <xf numFmtId="3" fontId="20" fillId="0" borderId="55" xfId="12" applyNumberFormat="1" applyFont="1" applyBorder="1" applyAlignment="1" applyProtection="1">
      <alignment horizontal="right"/>
    </xf>
    <xf numFmtId="3" fontId="20" fillId="0" borderId="56" xfId="12" applyNumberFormat="1" applyFont="1" applyBorder="1" applyAlignment="1" applyProtection="1">
      <alignment horizontal="right"/>
    </xf>
    <xf numFmtId="3" fontId="11" fillId="0" borderId="57" xfId="12" applyNumberFormat="1" applyFont="1" applyBorder="1" applyProtection="1">
      <protection locked="0"/>
    </xf>
    <xf numFmtId="3" fontId="11" fillId="0" borderId="58" xfId="12" applyNumberFormat="1" applyFont="1" applyBorder="1" applyProtection="1">
      <protection locked="0"/>
    </xf>
    <xf numFmtId="3" fontId="11" fillId="0" borderId="59" xfId="12" applyNumberFormat="1" applyFont="1" applyBorder="1" applyProtection="1">
      <protection locked="0"/>
    </xf>
    <xf numFmtId="3" fontId="18" fillId="0" borderId="13" xfId="12" applyNumberFormat="1" applyFont="1" applyBorder="1" applyAlignment="1" applyProtection="1">
      <alignment horizontal="right"/>
    </xf>
    <xf numFmtId="3" fontId="18" fillId="0" borderId="60" xfId="12" applyNumberFormat="1" applyFont="1" applyBorder="1" applyAlignment="1" applyProtection="1">
      <alignment horizontal="right"/>
    </xf>
    <xf numFmtId="3" fontId="18" fillId="0" borderId="61" xfId="12" applyNumberFormat="1" applyFont="1" applyBorder="1" applyAlignment="1" applyProtection="1">
      <alignment horizontal="right"/>
    </xf>
    <xf numFmtId="3" fontId="12" fillId="0" borderId="4" xfId="12" applyNumberFormat="1" applyFont="1" applyBorder="1" applyAlignment="1" applyProtection="1">
      <alignment horizontal="right" vertical="center" wrapText="1"/>
    </xf>
    <xf numFmtId="3" fontId="18" fillId="0" borderId="4" xfId="12" applyNumberFormat="1" applyFont="1" applyBorder="1" applyAlignment="1" applyProtection="1">
      <alignment horizontal="right"/>
    </xf>
    <xf numFmtId="3" fontId="12" fillId="0" borderId="2" xfId="12" applyNumberFormat="1" applyFont="1" applyBorder="1" applyAlignment="1" applyProtection="1">
      <alignment horizontal="right" vertical="center" wrapText="1"/>
    </xf>
    <xf numFmtId="0" fontId="10" fillId="0" borderId="3" xfId="12" applyFont="1" applyBorder="1" applyAlignment="1" applyProtection="1">
      <alignment horizontal="right" vertical="center" wrapText="1"/>
    </xf>
    <xf numFmtId="0" fontId="10" fillId="0" borderId="12" xfId="12" applyFont="1" applyBorder="1" applyAlignment="1" applyProtection="1">
      <alignment horizontal="right" vertical="center" wrapText="1"/>
    </xf>
    <xf numFmtId="0" fontId="9" fillId="0" borderId="62" xfId="12" applyFont="1" applyBorder="1" applyAlignment="1" applyProtection="1">
      <alignment horizontal="left" vertical="center" wrapText="1"/>
    </xf>
    <xf numFmtId="0" fontId="9" fillId="0" borderId="63" xfId="12" applyFont="1" applyBorder="1" applyAlignment="1" applyProtection="1">
      <alignment horizontal="left" vertical="center" wrapText="1"/>
    </xf>
    <xf numFmtId="0" fontId="10" fillId="0" borderId="64" xfId="12" applyFont="1" applyBorder="1" applyAlignment="1" applyProtection="1">
      <alignment horizontal="right" vertical="center" wrapText="1"/>
    </xf>
    <xf numFmtId="0" fontId="10" fillId="0" borderId="64" xfId="12" applyFont="1" applyBorder="1" applyAlignment="1" applyProtection="1">
      <alignment horizontal="right" vertical="center"/>
    </xf>
    <xf numFmtId="0" fontId="10" fillId="0" borderId="11" xfId="12" applyFont="1" applyBorder="1" applyAlignment="1" applyProtection="1">
      <alignment horizontal="right" vertical="center"/>
    </xf>
    <xf numFmtId="0" fontId="27" fillId="0" borderId="0" xfId="12" applyFont="1" applyBorder="1" applyAlignment="1" applyProtection="1">
      <alignment horizontal="left" vertical="center"/>
    </xf>
    <xf numFmtId="0" fontId="11" fillId="0" borderId="13" xfId="11" applyFont="1" applyBorder="1" applyAlignment="1" applyProtection="1">
      <alignment horizontal="left" vertical="center"/>
    </xf>
    <xf numFmtId="0" fontId="11" fillId="0" borderId="14" xfId="11" applyFont="1" applyBorder="1" applyAlignment="1" applyProtection="1">
      <alignment horizontal="left" vertical="center"/>
    </xf>
    <xf numFmtId="0" fontId="11" fillId="0" borderId="15" xfId="11" applyFont="1" applyBorder="1" applyAlignment="1" applyProtection="1">
      <alignment horizontal="left" vertical="center"/>
    </xf>
    <xf numFmtId="0" fontId="8" fillId="0" borderId="65" xfId="11" applyFont="1" applyBorder="1" applyAlignment="1" applyProtection="1">
      <alignment horizontal="left" vertical="center" wrapText="1"/>
    </xf>
    <xf numFmtId="0" fontId="8" fillId="0" borderId="16" xfId="11" applyFont="1" applyBorder="1" applyAlignment="1" applyProtection="1">
      <alignment horizontal="left" vertical="center" wrapText="1"/>
    </xf>
    <xf numFmtId="0" fontId="17" fillId="0" borderId="15" xfId="11" applyFont="1" applyBorder="1" applyAlignment="1" applyProtection="1">
      <alignment horizontal="left" vertical="center"/>
    </xf>
    <xf numFmtId="0" fontId="17" fillId="0" borderId="14" xfId="11" applyFont="1" applyBorder="1" applyAlignment="1" applyProtection="1">
      <alignment horizontal="left" vertical="center" wrapText="1"/>
    </xf>
    <xf numFmtId="0" fontId="17" fillId="0" borderId="14" xfId="11" applyFont="1" applyBorder="1" applyAlignment="1" applyProtection="1">
      <alignment horizontal="left" vertical="center"/>
    </xf>
    <xf numFmtId="0" fontId="11" fillId="0" borderId="14" xfId="11" applyFont="1" applyBorder="1" applyAlignment="1" applyProtection="1">
      <alignment horizontal="left" vertical="center" wrapText="1"/>
    </xf>
    <xf numFmtId="3" fontId="18" fillId="0" borderId="66" xfId="12" applyNumberFormat="1" applyFont="1" applyBorder="1" applyAlignment="1" applyProtection="1">
      <alignment horizontal="right" wrapText="1"/>
    </xf>
    <xf numFmtId="3" fontId="18" fillId="0" borderId="67" xfId="12" applyNumberFormat="1" applyFont="1" applyBorder="1" applyAlignment="1" applyProtection="1">
      <alignment horizontal="right" wrapText="1"/>
    </xf>
    <xf numFmtId="3" fontId="18" fillId="0" borderId="68" xfId="12" applyNumberFormat="1" applyFont="1" applyBorder="1" applyAlignment="1" applyProtection="1">
      <alignment horizontal="right" wrapText="1"/>
    </xf>
    <xf numFmtId="0" fontId="17" fillId="0" borderId="17" xfId="11" applyFont="1" applyBorder="1" applyAlignment="1" applyProtection="1">
      <alignment horizontal="left" vertical="center"/>
    </xf>
    <xf numFmtId="3" fontId="15" fillId="0" borderId="22" xfId="12" applyNumberFormat="1" applyFont="1" applyBorder="1" applyAlignment="1" applyProtection="1">
      <alignment horizontal="right"/>
      <protection locked="0"/>
    </xf>
    <xf numFmtId="3" fontId="15" fillId="0" borderId="23" xfId="12" applyNumberFormat="1" applyFont="1" applyBorder="1" applyAlignment="1" applyProtection="1">
      <alignment horizontal="right"/>
      <protection locked="0"/>
    </xf>
    <xf numFmtId="3" fontId="15" fillId="0" borderId="24" xfId="12" applyNumberFormat="1" applyFont="1" applyBorder="1" applyAlignment="1" applyProtection="1">
      <alignment horizontal="right"/>
      <protection locked="0"/>
    </xf>
    <xf numFmtId="0" fontId="8" fillId="0" borderId="14" xfId="11" applyFont="1" applyBorder="1" applyAlignment="1" applyProtection="1">
      <alignment horizontal="left" vertical="center" wrapText="1"/>
    </xf>
    <xf numFmtId="3" fontId="15" fillId="0" borderId="25" xfId="12" applyNumberFormat="1" applyFont="1" applyBorder="1" applyProtection="1">
      <protection locked="0"/>
    </xf>
    <xf numFmtId="3" fontId="15" fillId="0" borderId="27" xfId="12" applyNumberFormat="1" applyFont="1" applyBorder="1" applyProtection="1">
      <protection locked="0"/>
    </xf>
    <xf numFmtId="3" fontId="15" fillId="0" borderId="28" xfId="12" applyNumberFormat="1" applyFont="1" applyBorder="1" applyProtection="1">
      <protection locked="0"/>
    </xf>
    <xf numFmtId="3" fontId="26" fillId="0" borderId="28" xfId="12" applyNumberFormat="1" applyFont="1" applyBorder="1" applyAlignment="1" applyProtection="1">
      <alignment horizontal="right"/>
      <protection locked="0"/>
    </xf>
    <xf numFmtId="3" fontId="6" fillId="0" borderId="25" xfId="12" applyNumberFormat="1" applyFont="1" applyBorder="1" applyProtection="1">
      <protection locked="0"/>
    </xf>
    <xf numFmtId="3" fontId="6" fillId="0" borderId="27" xfId="12" applyNumberFormat="1" applyFont="1" applyBorder="1" applyProtection="1">
      <protection locked="0"/>
    </xf>
    <xf numFmtId="3" fontId="6" fillId="0" borderId="28" xfId="12" applyNumberFormat="1" applyFont="1" applyBorder="1" applyProtection="1">
      <protection locked="0"/>
    </xf>
    <xf numFmtId="3" fontId="18" fillId="0" borderId="27" xfId="12" applyNumberFormat="1" applyFont="1" applyBorder="1" applyAlignment="1" applyProtection="1">
      <alignment horizontal="right"/>
    </xf>
    <xf numFmtId="3" fontId="18" fillId="0" borderId="28" xfId="12" applyNumberFormat="1" applyFont="1" applyBorder="1" applyAlignment="1" applyProtection="1">
      <alignment horizontal="right"/>
    </xf>
    <xf numFmtId="3" fontId="18" fillId="0" borderId="25" xfId="12" applyNumberFormat="1" applyFont="1" applyBorder="1" applyAlignment="1" applyProtection="1">
      <alignment horizontal="right"/>
    </xf>
    <xf numFmtId="0" fontId="11" fillId="0" borderId="14" xfId="11" applyFont="1" applyBorder="1" applyAlignment="1" applyProtection="1">
      <alignment horizontal="left" vertical="top" wrapText="1"/>
    </xf>
    <xf numFmtId="0" fontId="8" fillId="0" borderId="65" xfId="11" applyFont="1" applyBorder="1" applyAlignment="1" applyProtection="1">
      <alignment horizontal="left" vertical="top" wrapText="1"/>
    </xf>
    <xf numFmtId="0" fontId="8" fillId="0" borderId="14" xfId="11" applyFont="1" applyBorder="1" applyAlignment="1" applyProtection="1">
      <alignment horizontal="left" vertical="top" wrapText="1"/>
    </xf>
    <xf numFmtId="0" fontId="17" fillId="0" borderId="14" xfId="11" applyFont="1" applyBorder="1" applyAlignment="1" applyProtection="1">
      <alignment horizontal="left" vertical="top" wrapText="1"/>
    </xf>
    <xf numFmtId="3" fontId="18" fillId="0" borderId="25" xfId="12" applyNumberFormat="1" applyFont="1" applyBorder="1" applyAlignment="1" applyProtection="1">
      <alignment horizontal="right"/>
      <protection locked="0"/>
    </xf>
    <xf numFmtId="3" fontId="18" fillId="0" borderId="27" xfId="12" applyNumberFormat="1" applyFont="1" applyBorder="1" applyAlignment="1" applyProtection="1">
      <alignment horizontal="right"/>
      <protection locked="0"/>
    </xf>
    <xf numFmtId="3" fontId="18" fillId="0" borderId="28" xfId="12" applyNumberFormat="1" applyFont="1" applyBorder="1" applyAlignment="1" applyProtection="1">
      <alignment horizontal="right"/>
      <protection locked="0"/>
    </xf>
    <xf numFmtId="3" fontId="20" fillId="0" borderId="25" xfId="12" applyNumberFormat="1" applyFont="1" applyBorder="1" applyAlignment="1" applyProtection="1">
      <alignment horizontal="right"/>
    </xf>
    <xf numFmtId="3" fontId="20" fillId="0" borderId="27" xfId="12" applyNumberFormat="1" applyFont="1" applyBorder="1" applyAlignment="1" applyProtection="1">
      <alignment horizontal="right"/>
    </xf>
    <xf numFmtId="3" fontId="20" fillId="0" borderId="28" xfId="12" applyNumberFormat="1" applyFont="1" applyBorder="1" applyAlignment="1" applyProtection="1">
      <alignment horizontal="right"/>
    </xf>
    <xf numFmtId="0" fontId="11" fillId="0" borderId="17" xfId="11" applyFont="1" applyBorder="1" applyAlignment="1" applyProtection="1">
      <alignment horizontal="left" vertical="center"/>
    </xf>
    <xf numFmtId="3" fontId="11" fillId="0" borderId="5" xfId="12" applyNumberFormat="1" applyFont="1" applyBorder="1" applyProtection="1">
      <protection locked="0"/>
    </xf>
    <xf numFmtId="3" fontId="11" fillId="0" borderId="6" xfId="12" applyNumberFormat="1" applyFont="1" applyBorder="1" applyProtection="1">
      <protection locked="0"/>
    </xf>
    <xf numFmtId="3" fontId="11" fillId="0" borderId="8" xfId="12" applyNumberFormat="1" applyFont="1" applyBorder="1" applyProtection="1">
      <protection locked="0"/>
    </xf>
    <xf numFmtId="0" fontId="11" fillId="0" borderId="65" xfId="11" applyFont="1" applyBorder="1" applyAlignment="1" applyProtection="1">
      <alignment horizontal="left" vertical="center"/>
    </xf>
    <xf numFmtId="0" fontId="8" fillId="0" borderId="82" xfId="11" applyFont="1" applyBorder="1" applyAlignment="1" applyProtection="1">
      <alignment horizontal="left" vertical="center" wrapText="1"/>
    </xf>
    <xf numFmtId="0" fontId="8" fillId="0" borderId="32" xfId="11" applyFont="1" applyBorder="1" applyAlignment="1" applyProtection="1">
      <alignment horizontal="left" vertical="center" wrapText="1"/>
    </xf>
    <xf numFmtId="0" fontId="8" fillId="0" borderId="27" xfId="11" applyFont="1" applyBorder="1" applyAlignment="1" applyProtection="1">
      <alignment horizontal="left" vertical="center" wrapText="1"/>
    </xf>
    <xf numFmtId="0" fontId="8" fillId="0" borderId="23" xfId="11" applyFont="1" applyBorder="1" applyAlignment="1" applyProtection="1">
      <alignment horizontal="left" vertical="center" wrapText="1"/>
    </xf>
    <xf numFmtId="0" fontId="8" fillId="0" borderId="83" xfId="11" applyFont="1" applyBorder="1" applyAlignment="1" applyProtection="1">
      <alignment horizontal="left" vertical="center" wrapText="1"/>
    </xf>
    <xf numFmtId="0" fontId="8" fillId="0" borderId="34" xfId="11" applyFont="1" applyBorder="1" applyAlignment="1" applyProtection="1">
      <alignment horizontal="left" vertical="center" wrapText="1"/>
    </xf>
    <xf numFmtId="0" fontId="8" fillId="0" borderId="28" xfId="11" applyFont="1" applyBorder="1" applyAlignment="1" applyProtection="1">
      <alignment horizontal="left" vertical="center" wrapText="1"/>
    </xf>
    <xf numFmtId="0" fontId="8" fillId="0" borderId="24" xfId="11" applyFont="1" applyBorder="1" applyAlignment="1" applyProtection="1">
      <alignment horizontal="left" vertical="center" wrapText="1"/>
    </xf>
    <xf numFmtId="3" fontId="15" fillId="0" borderId="84" xfId="12" applyNumberFormat="1" applyFont="1" applyBorder="1" applyAlignment="1" applyProtection="1">
      <alignment horizontal="right" wrapText="1"/>
    </xf>
    <xf numFmtId="3" fontId="15" fillId="0" borderId="82" xfId="12" applyNumberFormat="1" applyFont="1" applyBorder="1" applyAlignment="1" applyProtection="1">
      <alignment horizontal="right" wrapText="1"/>
    </xf>
    <xf numFmtId="3" fontId="19" fillId="0" borderId="82" xfId="12" applyNumberFormat="1" applyFont="1" applyBorder="1" applyAlignment="1" applyProtection="1">
      <alignment horizontal="right" wrapText="1"/>
    </xf>
    <xf numFmtId="3" fontId="19" fillId="0" borderId="83" xfId="12" applyNumberFormat="1" applyFont="1" applyBorder="1" applyAlignment="1" applyProtection="1">
      <alignment horizontal="right" wrapText="1"/>
    </xf>
    <xf numFmtId="0" fontId="8" fillId="0" borderId="85" xfId="11" applyFont="1" applyBorder="1" applyAlignment="1" applyProtection="1">
      <alignment horizontal="left" vertical="center" wrapText="1"/>
    </xf>
    <xf numFmtId="0" fontId="8" fillId="0" borderId="87" xfId="11" applyFont="1" applyBorder="1" applyAlignment="1" applyProtection="1">
      <alignment horizontal="left" vertical="center" wrapText="1"/>
    </xf>
    <xf numFmtId="0" fontId="8" fillId="0" borderId="86" xfId="11" applyFont="1" applyBorder="1" applyAlignment="1" applyProtection="1">
      <alignment horizontal="left" vertical="center" wrapText="1"/>
    </xf>
    <xf numFmtId="0" fontId="8" fillId="0" borderId="88" xfId="11" applyFont="1" applyBorder="1" applyAlignment="1" applyProtection="1">
      <alignment horizontal="left" vertical="center" wrapText="1"/>
    </xf>
    <xf numFmtId="3" fontId="15" fillId="0" borderId="89" xfId="12" applyNumberFormat="1" applyFont="1" applyBorder="1" applyAlignment="1" applyProtection="1">
      <alignment horizontal="right" wrapText="1"/>
    </xf>
    <xf numFmtId="3" fontId="19" fillId="0" borderId="87" xfId="12" applyNumberFormat="1" applyFont="1" applyBorder="1" applyAlignment="1" applyProtection="1">
      <alignment horizontal="right" wrapText="1"/>
    </xf>
    <xf numFmtId="3" fontId="15" fillId="0" borderId="87" xfId="12" applyNumberFormat="1" applyFont="1" applyBorder="1" applyAlignment="1" applyProtection="1">
      <alignment horizontal="right" wrapText="1"/>
    </xf>
    <xf numFmtId="3" fontId="19" fillId="0" borderId="88" xfId="12" applyNumberFormat="1" applyFont="1" applyBorder="1" applyAlignment="1" applyProtection="1">
      <alignment horizontal="right" wrapText="1"/>
    </xf>
    <xf numFmtId="0" fontId="8" fillId="0" borderId="90" xfId="11" applyFont="1" applyBorder="1" applyAlignment="1" applyProtection="1">
      <alignment horizontal="left" vertical="center" wrapText="1"/>
    </xf>
    <xf numFmtId="0" fontId="8" fillId="0" borderId="91" xfId="11" applyFont="1" applyBorder="1" applyAlignment="1" applyProtection="1">
      <alignment horizontal="left" vertical="center" wrapText="1"/>
    </xf>
    <xf numFmtId="3" fontId="15" fillId="0" borderId="92" xfId="12" applyNumberFormat="1" applyFont="1" applyBorder="1" applyAlignment="1" applyProtection="1">
      <alignment horizontal="right" wrapText="1"/>
    </xf>
    <xf numFmtId="3" fontId="19" fillId="0" borderId="90" xfId="12" applyNumberFormat="1" applyFont="1" applyBorder="1" applyAlignment="1" applyProtection="1">
      <alignment horizontal="right" wrapText="1"/>
    </xf>
    <xf numFmtId="3" fontId="15" fillId="0" borderId="90" xfId="12" applyNumberFormat="1" applyFont="1" applyBorder="1" applyAlignment="1" applyProtection="1">
      <alignment horizontal="right" wrapText="1"/>
    </xf>
    <xf numFmtId="3" fontId="19" fillId="0" borderId="91" xfId="12" applyNumberFormat="1" applyFont="1" applyBorder="1" applyAlignment="1" applyProtection="1">
      <alignment horizontal="right" wrapText="1"/>
    </xf>
    <xf numFmtId="3" fontId="19" fillId="0" borderId="84" xfId="12" applyNumberFormat="1" applyFont="1" applyBorder="1" applyAlignment="1" applyProtection="1">
      <alignment horizontal="right" wrapText="1"/>
      <protection locked="0"/>
    </xf>
    <xf numFmtId="3" fontId="19" fillId="0" borderId="89" xfId="12" applyNumberFormat="1" applyFont="1" applyBorder="1" applyAlignment="1" applyProtection="1">
      <alignment horizontal="right" wrapText="1"/>
      <protection locked="0"/>
    </xf>
    <xf numFmtId="3" fontId="19" fillId="0" borderId="82" xfId="12" applyNumberFormat="1" applyFont="1" applyBorder="1" applyAlignment="1" applyProtection="1">
      <alignment horizontal="right" wrapText="1"/>
      <protection locked="0"/>
    </xf>
    <xf numFmtId="3" fontId="19" fillId="0" borderId="87" xfId="12" applyNumberFormat="1" applyFont="1" applyBorder="1" applyAlignment="1" applyProtection="1">
      <alignment horizontal="right" wrapText="1"/>
      <protection locked="0"/>
    </xf>
    <xf numFmtId="3" fontId="19" fillId="0" borderId="83" xfId="12" applyNumberFormat="1" applyFont="1" applyBorder="1" applyAlignment="1" applyProtection="1">
      <alignment horizontal="right" wrapText="1"/>
      <protection locked="0"/>
    </xf>
    <xf numFmtId="3" fontId="19" fillId="0" borderId="88" xfId="12" applyNumberFormat="1" applyFont="1" applyBorder="1" applyAlignment="1" applyProtection="1">
      <alignment horizontal="right" wrapText="1"/>
      <protection locked="0"/>
    </xf>
    <xf numFmtId="3" fontId="19" fillId="0" borderId="92" xfId="12" applyNumberFormat="1" applyFont="1" applyBorder="1" applyAlignment="1" applyProtection="1">
      <alignment horizontal="right" wrapText="1"/>
      <protection locked="0"/>
    </xf>
    <xf numFmtId="3" fontId="19" fillId="0" borderId="90" xfId="12" applyNumberFormat="1" applyFont="1" applyBorder="1" applyAlignment="1" applyProtection="1">
      <alignment horizontal="right" wrapText="1"/>
      <protection locked="0"/>
    </xf>
    <xf numFmtId="3" fontId="19" fillId="0" borderId="91" xfId="12" applyNumberFormat="1" applyFont="1" applyBorder="1" applyAlignment="1" applyProtection="1">
      <alignment horizontal="right" wrapText="1"/>
      <protection locked="0"/>
    </xf>
    <xf numFmtId="0" fontId="11" fillId="0" borderId="65" xfId="11" applyFont="1" applyBorder="1" applyAlignment="1" applyProtection="1">
      <alignment horizontal="left" vertical="center" wrapText="1"/>
    </xf>
    <xf numFmtId="3" fontId="15" fillId="0" borderId="84" xfId="12" applyNumberFormat="1" applyFont="1" applyBorder="1" applyAlignment="1" applyProtection="1">
      <alignment horizontal="right"/>
      <protection locked="0"/>
    </xf>
    <xf numFmtId="3" fontId="15" fillId="0" borderId="89" xfId="12" applyNumberFormat="1" applyFont="1" applyBorder="1" applyAlignment="1" applyProtection="1">
      <alignment horizontal="right"/>
      <protection locked="0"/>
    </xf>
    <xf numFmtId="3" fontId="15" fillId="0" borderId="82" xfId="12" applyNumberFormat="1" applyFont="1" applyBorder="1" applyAlignment="1" applyProtection="1">
      <alignment horizontal="right"/>
      <protection locked="0"/>
    </xf>
    <xf numFmtId="3" fontId="15" fillId="0" borderId="87" xfId="12" applyNumberFormat="1" applyFont="1" applyBorder="1" applyAlignment="1" applyProtection="1">
      <alignment horizontal="right"/>
      <protection locked="0"/>
    </xf>
    <xf numFmtId="3" fontId="19" fillId="0" borderId="82" xfId="12" applyNumberFormat="1" applyFont="1" applyBorder="1" applyAlignment="1" applyProtection="1">
      <alignment horizontal="right"/>
      <protection locked="0"/>
    </xf>
    <xf numFmtId="3" fontId="19" fillId="0" borderId="27" xfId="12" applyNumberFormat="1" applyFont="1" applyBorder="1" applyAlignment="1" applyProtection="1">
      <alignment horizontal="right"/>
      <protection locked="0"/>
    </xf>
    <xf numFmtId="3" fontId="19" fillId="0" borderId="83" xfId="12" applyNumberFormat="1" applyFont="1" applyBorder="1" applyAlignment="1" applyProtection="1">
      <alignment horizontal="right"/>
      <protection locked="0"/>
    </xf>
    <xf numFmtId="3" fontId="19" fillId="0" borderId="28" xfId="12" applyNumberFormat="1" applyFont="1" applyBorder="1" applyAlignment="1" applyProtection="1">
      <alignment horizontal="right"/>
      <protection locked="0"/>
    </xf>
    <xf numFmtId="3" fontId="19" fillId="0" borderId="87" xfId="12" applyNumberFormat="1" applyFont="1" applyBorder="1" applyAlignment="1" applyProtection="1">
      <alignment horizontal="right"/>
      <protection locked="0"/>
    </xf>
    <xf numFmtId="3" fontId="19" fillId="0" borderId="88" xfId="12" applyNumberFormat="1" applyFont="1" applyBorder="1" applyAlignment="1" applyProtection="1">
      <alignment horizontal="right"/>
      <protection locked="0"/>
    </xf>
    <xf numFmtId="3" fontId="15" fillId="0" borderId="92" xfId="12" applyNumberFormat="1" applyFont="1" applyBorder="1" applyAlignment="1" applyProtection="1">
      <alignment horizontal="right"/>
      <protection locked="0"/>
    </xf>
    <xf numFmtId="3" fontId="19" fillId="0" borderId="90" xfId="12" applyNumberFormat="1" applyFont="1" applyBorder="1" applyAlignment="1" applyProtection="1">
      <alignment horizontal="right"/>
      <protection locked="0"/>
    </xf>
    <xf numFmtId="3" fontId="15" fillId="0" borderId="90" xfId="12" applyNumberFormat="1" applyFont="1" applyBorder="1" applyAlignment="1" applyProtection="1">
      <alignment horizontal="right"/>
      <protection locked="0"/>
    </xf>
    <xf numFmtId="3" fontId="19" fillId="0" borderId="91" xfId="12" applyNumberFormat="1" applyFont="1" applyBorder="1" applyAlignment="1" applyProtection="1">
      <alignment horizontal="right"/>
      <protection locked="0"/>
    </xf>
    <xf numFmtId="0" fontId="8" fillId="0" borderId="67" xfId="11" applyFont="1" applyBorder="1" applyAlignment="1" applyProtection="1">
      <alignment horizontal="left" vertical="center" wrapText="1"/>
    </xf>
    <xf numFmtId="0" fontId="8" fillId="0" borderId="68" xfId="11" applyFont="1" applyBorder="1" applyAlignment="1" applyProtection="1">
      <alignment horizontal="left" vertical="center" wrapText="1"/>
    </xf>
    <xf numFmtId="0" fontId="8" fillId="0" borderId="33" xfId="11" applyFont="1" applyBorder="1" applyAlignment="1" applyProtection="1">
      <alignment horizontal="left" vertical="center" wrapText="1"/>
    </xf>
    <xf numFmtId="0" fontId="8" fillId="0" borderId="93" xfId="11" applyFont="1" applyBorder="1" applyAlignment="1" applyProtection="1">
      <alignment horizontal="left" vertical="center" wrapText="1"/>
    </xf>
    <xf numFmtId="0" fontId="8" fillId="0" borderId="29" xfId="11" applyFont="1" applyBorder="1" applyAlignment="1" applyProtection="1">
      <alignment horizontal="left" vertical="center" wrapText="1"/>
    </xf>
    <xf numFmtId="3" fontId="15" fillId="0" borderId="84" xfId="12" applyNumberFormat="1" applyFont="1" applyBorder="1" applyProtection="1">
      <protection locked="0"/>
    </xf>
    <xf numFmtId="3" fontId="15" fillId="0" borderId="89" xfId="12" applyNumberFormat="1" applyFont="1" applyBorder="1" applyProtection="1">
      <protection locked="0"/>
    </xf>
    <xf numFmtId="3" fontId="15" fillId="0" borderId="82" xfId="12" applyNumberFormat="1" applyFont="1" applyBorder="1" applyProtection="1">
      <protection locked="0"/>
    </xf>
    <xf numFmtId="3" fontId="15" fillId="0" borderId="87" xfId="12" applyNumberFormat="1" applyFont="1" applyBorder="1" applyProtection="1">
      <protection locked="0"/>
    </xf>
    <xf numFmtId="3" fontId="19" fillId="0" borderId="82" xfId="12" applyNumberFormat="1" applyFont="1" applyBorder="1" applyProtection="1">
      <protection locked="0"/>
    </xf>
    <xf numFmtId="3" fontId="19" fillId="0" borderId="27" xfId="12" applyNumberFormat="1" applyFont="1" applyBorder="1" applyProtection="1">
      <protection locked="0"/>
    </xf>
    <xf numFmtId="3" fontId="19" fillId="0" borderId="83" xfId="12" applyNumberFormat="1" applyFont="1" applyBorder="1" applyProtection="1">
      <protection locked="0"/>
    </xf>
    <xf numFmtId="3" fontId="19" fillId="0" borderId="28" xfId="12" applyNumberFormat="1" applyFont="1" applyBorder="1" applyProtection="1">
      <protection locked="0"/>
    </xf>
    <xf numFmtId="3" fontId="19" fillId="0" borderId="87" xfId="12" applyNumberFormat="1" applyFont="1" applyBorder="1" applyProtection="1">
      <protection locked="0"/>
    </xf>
    <xf numFmtId="3" fontId="19" fillId="0" borderId="88" xfId="12" applyNumberFormat="1" applyFont="1" applyBorder="1" applyProtection="1">
      <protection locked="0"/>
    </xf>
    <xf numFmtId="3" fontId="15" fillId="0" borderId="92" xfId="12" applyNumberFormat="1" applyFont="1" applyBorder="1" applyProtection="1">
      <protection locked="0"/>
    </xf>
    <xf numFmtId="3" fontId="19" fillId="0" borderId="90" xfId="12" applyNumberFormat="1" applyFont="1" applyBorder="1" applyProtection="1">
      <protection locked="0"/>
    </xf>
    <xf numFmtId="3" fontId="15" fillId="0" borderId="90" xfId="12" applyNumberFormat="1" applyFont="1" applyBorder="1" applyProtection="1">
      <protection locked="0"/>
    </xf>
    <xf numFmtId="3" fontId="19" fillId="0" borderId="91" xfId="12" applyNumberFormat="1" applyFont="1" applyBorder="1" applyProtection="1">
      <protection locked="0"/>
    </xf>
    <xf numFmtId="0" fontId="8" fillId="0" borderId="76" xfId="11" applyFont="1" applyBorder="1" applyAlignment="1" applyProtection="1">
      <alignment horizontal="left" vertical="center" wrapText="1"/>
    </xf>
    <xf numFmtId="3" fontId="14" fillId="0" borderId="27" xfId="12" applyNumberFormat="1" applyFont="1" applyBorder="1" applyProtection="1">
      <protection locked="0"/>
    </xf>
    <xf numFmtId="3" fontId="14" fillId="0" borderId="28" xfId="12" applyNumberFormat="1" applyFont="1" applyBorder="1" applyProtection="1">
      <protection locked="0"/>
    </xf>
    <xf numFmtId="0" fontId="12" fillId="0" borderId="80" xfId="12" applyFont="1" applyBorder="1" applyAlignment="1" applyProtection="1">
      <alignment horizontal="center" vertical="center" wrapText="1"/>
    </xf>
    <xf numFmtId="0" fontId="12" fillId="0" borderId="81" xfId="12" applyFont="1" applyBorder="1" applyAlignment="1" applyProtection="1">
      <alignment horizontal="center" vertical="center" wrapText="1"/>
    </xf>
    <xf numFmtId="0" fontId="10" fillId="0" borderId="71" xfId="12" applyFont="1" applyBorder="1" applyAlignment="1" applyProtection="1">
      <alignment horizontal="center" vertical="center" wrapText="1"/>
    </xf>
    <xf numFmtId="0" fontId="0" fillId="0" borderId="20" xfId="12" applyFont="1" applyBorder="1" applyAlignment="1">
      <alignment vertical="center"/>
    </xf>
    <xf numFmtId="0" fontId="0" fillId="0" borderId="21" xfId="12" applyFont="1" applyBorder="1" applyAlignment="1">
      <alignment vertical="center"/>
    </xf>
    <xf numFmtId="0" fontId="5" fillId="0" borderId="0" xfId="12" applyFont="1" applyBorder="1" applyAlignment="1" applyProtection="1">
      <alignment horizontal="left" vertical="center" wrapText="1"/>
    </xf>
    <xf numFmtId="0" fontId="10" fillId="0" borderId="69" xfId="12" applyFont="1" applyBorder="1" applyAlignment="1" applyProtection="1">
      <alignment horizontal="center" vertical="center" wrapText="1"/>
    </xf>
    <xf numFmtId="0" fontId="10" fillId="0" borderId="70" xfId="12" applyFont="1" applyBorder="1" applyAlignment="1" applyProtection="1">
      <alignment horizontal="center" vertical="center" wrapText="1"/>
    </xf>
    <xf numFmtId="0" fontId="10" fillId="0" borderId="71" xfId="12" applyFont="1" applyBorder="1" applyAlignment="1" applyProtection="1">
      <alignment horizontal="center" vertical="center"/>
    </xf>
    <xf numFmtId="0" fontId="10" fillId="0" borderId="20" xfId="12" applyFont="1" applyBorder="1" applyAlignment="1" applyProtection="1">
      <alignment horizontal="center" vertical="center"/>
    </xf>
    <xf numFmtId="0" fontId="10" fillId="0" borderId="21" xfId="12" applyFont="1" applyBorder="1" applyAlignment="1" applyProtection="1">
      <alignment horizontal="center" vertical="center"/>
    </xf>
    <xf numFmtId="0" fontId="10" fillId="0" borderId="10" xfId="12" applyFont="1" applyBorder="1" applyAlignment="1" applyProtection="1">
      <alignment horizontal="right" vertical="center" wrapText="1"/>
    </xf>
    <xf numFmtId="0" fontId="10" fillId="0" borderId="72" xfId="12" applyFont="1" applyBorder="1" applyAlignment="1" applyProtection="1">
      <alignment horizontal="right" vertical="center" wrapText="1"/>
    </xf>
    <xf numFmtId="0" fontId="10" fillId="0" borderId="73" xfId="12" applyFont="1" applyBorder="1" applyAlignment="1" applyProtection="1">
      <alignment horizontal="center" vertical="center"/>
    </xf>
    <xf numFmtId="0" fontId="10" fillId="0" borderId="10" xfId="12" applyFont="1" applyBorder="1" applyAlignment="1" applyProtection="1">
      <alignment horizontal="center" vertical="center"/>
    </xf>
    <xf numFmtId="0" fontId="12" fillId="0" borderId="0" xfId="12" applyFont="1" applyBorder="1" applyAlignment="1" applyProtection="1">
      <alignment horizontal="center" vertical="center" wrapText="1"/>
    </xf>
    <xf numFmtId="0" fontId="12" fillId="0" borderId="74" xfId="12" applyFont="1" applyBorder="1" applyAlignment="1" applyProtection="1">
      <alignment horizontal="center" vertical="center" wrapText="1"/>
    </xf>
    <xf numFmtId="0" fontId="10" fillId="0" borderId="69" xfId="12" applyNumberFormat="1" applyFont="1" applyBorder="1" applyAlignment="1" applyProtection="1">
      <alignment horizontal="center" vertical="center" wrapText="1"/>
    </xf>
    <xf numFmtId="0" fontId="10" fillId="0" borderId="70" xfId="12" applyNumberFormat="1" applyFont="1" applyBorder="1" applyAlignment="1" applyProtection="1">
      <alignment horizontal="center" vertical="center" wrapText="1"/>
    </xf>
    <xf numFmtId="0" fontId="0" fillId="0" borderId="20" xfId="12" applyFont="1" applyBorder="1" applyAlignment="1">
      <alignment horizontal="center" vertical="center"/>
    </xf>
    <xf numFmtId="0" fontId="0" fillId="0" borderId="21" xfId="12" applyFont="1" applyBorder="1" applyAlignment="1">
      <alignment horizontal="center" vertical="center"/>
    </xf>
  </cellXfs>
  <cellStyles count="1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Migliaia" xfId="7" xr:uid="{00000000-0005-0000-0000-000007000000}"/>
    <cellStyle name="Normal" xfId="12" xr:uid="{00000000-0005-0000-0000-000000000000}"/>
    <cellStyle name="Normale" xfId="0" builtinId="0"/>
    <cellStyle name="Normale 2" xfId="6" xr:uid="{00000000-0005-0000-0000-000006000000}"/>
    <cellStyle name="Normale 2 2" xfId="9" xr:uid="{00000000-0005-0000-0000-000009000000}"/>
    <cellStyle name="Normale 3" xfId="8" xr:uid="{00000000-0005-0000-0000-000008000000}"/>
    <cellStyle name="Normale 3 2" xfId="10" xr:uid="{00000000-0005-0000-0000-00000A000000}"/>
    <cellStyle name="Normale 3 2 2" xfId="11" xr:uid="{00000000-0005-0000-0000-00000B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9"/>
  <sheetViews>
    <sheetView showGridLines="0" tabSelected="1" topLeftCell="A67" zoomScale="85" zoomScaleNormal="85" workbookViewId="0">
      <selection activeCell="C85" sqref="C85"/>
    </sheetView>
  </sheetViews>
  <sheetFormatPr defaultColWidth="12.5703125" defaultRowHeight="15" customHeight="1" x14ac:dyDescent="0.25"/>
  <cols>
    <col min="1" max="1" width="15.7109375" style="62" customWidth="1"/>
    <col min="2" max="2" width="65.85546875" style="62" customWidth="1"/>
    <col min="3" max="3" width="20.85546875" style="21" customWidth="1"/>
    <col min="4" max="4" width="22" style="21" customWidth="1"/>
    <col min="5" max="5" width="20.140625" style="21" customWidth="1"/>
    <col min="6" max="6" width="21.85546875" style="21" customWidth="1"/>
    <col min="7" max="7" width="19.85546875" style="21" customWidth="1"/>
    <col min="8" max="8" width="23" style="21" customWidth="1"/>
    <col min="9" max="9" width="21.7109375" style="21" customWidth="1"/>
    <col min="10" max="10" width="23.5703125" style="21" customWidth="1"/>
    <col min="11" max="11" width="12.5703125" style="21" customWidth="1"/>
    <col min="12" max="16384" width="12.5703125" style="21"/>
  </cols>
  <sheetData>
    <row r="1" spans="1:10" ht="53.45" customHeight="1" x14ac:dyDescent="0.25">
      <c r="A1" s="20"/>
      <c r="B1" s="9" t="s">
        <v>146</v>
      </c>
      <c r="C1" s="9"/>
      <c r="D1" s="9"/>
      <c r="E1" s="9"/>
      <c r="F1" s="9"/>
      <c r="G1" s="9"/>
      <c r="H1" s="9"/>
      <c r="I1" s="9"/>
      <c r="J1" s="9"/>
    </row>
    <row r="2" spans="1:10" ht="16.5" customHeight="1" x14ac:dyDescent="0.25">
      <c r="A2" s="20"/>
      <c r="B2" s="9"/>
      <c r="C2" s="9"/>
      <c r="D2" s="9"/>
      <c r="E2" s="9"/>
      <c r="F2" s="9"/>
      <c r="G2" s="9"/>
      <c r="H2" s="9"/>
      <c r="I2" s="9"/>
      <c r="J2" s="9"/>
    </row>
    <row r="3" spans="1:10" s="37" customFormat="1" ht="39.950000000000003" customHeight="1" x14ac:dyDescent="0.2">
      <c r="A3" s="10" t="s">
        <v>145</v>
      </c>
      <c r="B3" s="10"/>
      <c r="C3" s="10"/>
      <c r="D3" s="10"/>
      <c r="E3" s="10"/>
      <c r="F3" s="10"/>
      <c r="G3" s="10"/>
      <c r="H3" s="10"/>
      <c r="I3" s="10"/>
      <c r="J3" s="10"/>
    </row>
    <row r="4" spans="1:10" s="37" customFormat="1" ht="30" customHeight="1" x14ac:dyDescent="0.2">
      <c r="A4" s="10" t="s">
        <v>150</v>
      </c>
      <c r="B4" s="10"/>
      <c r="C4" s="10"/>
      <c r="D4" s="10"/>
      <c r="E4" s="10"/>
      <c r="F4" s="10"/>
      <c r="G4" s="10"/>
      <c r="H4" s="10"/>
      <c r="I4" s="10"/>
      <c r="J4" s="10"/>
    </row>
    <row r="5" spans="1:10" s="37" customFormat="1" ht="15" customHeight="1" x14ac:dyDescent="0.2">
      <c r="A5" s="269" t="s">
        <v>164</v>
      </c>
      <c r="B5" s="269"/>
      <c r="C5" s="269"/>
      <c r="D5" s="269"/>
      <c r="E5" s="269"/>
      <c r="F5" s="269"/>
      <c r="G5" s="269"/>
      <c r="H5" s="269"/>
      <c r="I5" s="269"/>
      <c r="J5" s="269"/>
    </row>
    <row r="6" spans="1:10" s="37" customFormat="1" ht="15" customHeight="1" x14ac:dyDescent="0.2">
      <c r="A6" s="10" t="s">
        <v>165</v>
      </c>
      <c r="B6" s="10"/>
      <c r="C6" s="10"/>
      <c r="D6" s="10"/>
      <c r="E6" s="10"/>
      <c r="F6" s="10"/>
      <c r="G6" s="10"/>
      <c r="H6" s="10"/>
      <c r="I6" s="10"/>
      <c r="J6" s="10"/>
    </row>
    <row r="7" spans="1:10" s="37" customFormat="1" ht="65.099999999999994" customHeight="1" x14ac:dyDescent="0.2">
      <c r="A7" s="10" t="s">
        <v>153</v>
      </c>
      <c r="B7" s="10"/>
      <c r="C7" s="10"/>
      <c r="D7" s="10"/>
      <c r="E7" s="10"/>
      <c r="F7" s="10"/>
      <c r="G7" s="10"/>
      <c r="H7" s="10"/>
      <c r="I7" s="10"/>
      <c r="J7" s="10"/>
    </row>
    <row r="8" spans="1:10" s="37" customFormat="1" ht="15" customHeight="1" x14ac:dyDescent="0.2">
      <c r="A8" s="10" t="s">
        <v>152</v>
      </c>
      <c r="B8" s="10"/>
      <c r="C8" s="10"/>
      <c r="D8" s="10"/>
      <c r="E8" s="10"/>
      <c r="F8" s="10"/>
      <c r="G8" s="10"/>
      <c r="H8" s="10"/>
      <c r="I8" s="10"/>
      <c r="J8" s="10"/>
    </row>
    <row r="9" spans="1:10" s="37" customFormat="1" ht="15" customHeight="1" x14ac:dyDescent="0.2">
      <c r="A9" s="269" t="s">
        <v>166</v>
      </c>
      <c r="B9" s="269"/>
      <c r="C9" s="269"/>
      <c r="D9" s="269"/>
      <c r="E9" s="269"/>
      <c r="F9" s="269"/>
      <c r="G9" s="269"/>
      <c r="H9" s="269"/>
      <c r="I9" s="269"/>
      <c r="J9" s="269"/>
    </row>
    <row r="10" spans="1:10" s="24" customFormat="1" ht="18.75" customHeight="1" x14ac:dyDescent="0.25">
      <c r="A10" s="22"/>
      <c r="B10" s="23"/>
      <c r="C10" s="23"/>
      <c r="D10" s="23"/>
      <c r="E10" s="23"/>
      <c r="F10" s="23"/>
      <c r="G10" s="23"/>
      <c r="H10" s="23"/>
      <c r="I10" s="23"/>
      <c r="J10" s="23"/>
    </row>
    <row r="11" spans="1:10" ht="15.6" customHeight="1" x14ac:dyDescent="0.25">
      <c r="A11" s="266" t="s">
        <v>130</v>
      </c>
      <c r="B11" s="277" t="s">
        <v>131</v>
      </c>
      <c r="C11" s="13" t="s">
        <v>3</v>
      </c>
      <c r="D11" s="12"/>
      <c r="E11" s="12"/>
      <c r="F11" s="12"/>
      <c r="G11" s="12"/>
      <c r="H11" s="12"/>
      <c r="I11" s="12"/>
      <c r="J11" s="11"/>
    </row>
    <row r="12" spans="1:10" ht="33" customHeight="1" x14ac:dyDescent="0.25">
      <c r="A12" s="267"/>
      <c r="B12" s="273"/>
      <c r="C12" s="279" t="s">
        <v>177</v>
      </c>
      <c r="D12" s="280"/>
      <c r="E12" s="8" t="s">
        <v>178</v>
      </c>
      <c r="F12" s="7"/>
      <c r="G12" s="6" t="s">
        <v>179</v>
      </c>
      <c r="H12" s="7"/>
      <c r="I12" s="6" t="s">
        <v>180</v>
      </c>
      <c r="J12" s="5"/>
    </row>
    <row r="13" spans="1:10" ht="37.5" customHeight="1" x14ac:dyDescent="0.25">
      <c r="A13" s="268"/>
      <c r="B13" s="278"/>
      <c r="C13" s="25" t="s">
        <v>143</v>
      </c>
      <c r="D13" s="26" t="s">
        <v>181</v>
      </c>
      <c r="E13" s="27" t="s">
        <v>143</v>
      </c>
      <c r="F13" s="28" t="s">
        <v>181</v>
      </c>
      <c r="G13" s="29" t="s">
        <v>143</v>
      </c>
      <c r="H13" s="28" t="s">
        <v>181</v>
      </c>
      <c r="I13" s="29" t="s">
        <v>143</v>
      </c>
      <c r="J13" s="30" t="s">
        <v>4</v>
      </c>
    </row>
    <row r="14" spans="1:10" s="34" customFormat="1" ht="19.5" customHeight="1" x14ac:dyDescent="0.2">
      <c r="A14" s="31"/>
      <c r="B14" s="32" t="s">
        <v>138</v>
      </c>
      <c r="C14" s="63">
        <v>2919414.26</v>
      </c>
      <c r="D14" s="64">
        <v>2853889.52</v>
      </c>
      <c r="E14" s="33"/>
      <c r="F14" s="33"/>
      <c r="G14" s="33"/>
      <c r="H14" s="33"/>
      <c r="I14" s="33"/>
      <c r="J14" s="33"/>
    </row>
    <row r="15" spans="1:10" s="37" customFormat="1" x14ac:dyDescent="0.2">
      <c r="A15" s="31"/>
      <c r="B15" s="35" t="s">
        <v>157</v>
      </c>
      <c r="C15" s="15"/>
      <c r="D15" s="64">
        <v>132956.07999999999</v>
      </c>
      <c r="E15" s="36"/>
      <c r="F15" s="36"/>
      <c r="G15" s="36"/>
      <c r="H15" s="36"/>
      <c r="I15" s="36"/>
      <c r="J15" s="36"/>
    </row>
    <row r="16" spans="1:10" s="37" customFormat="1" x14ac:dyDescent="0.2">
      <c r="A16" s="31"/>
      <c r="B16" s="38"/>
      <c r="C16" s="39"/>
      <c r="D16" s="39"/>
      <c r="E16" s="40"/>
      <c r="F16" s="40"/>
      <c r="G16" s="40"/>
      <c r="H16" s="40"/>
      <c r="I16" s="40"/>
      <c r="J16" s="40"/>
    </row>
    <row r="17" spans="1:10" s="37" customFormat="1" x14ac:dyDescent="0.25">
      <c r="A17" s="41" t="s">
        <v>7</v>
      </c>
      <c r="B17" s="42" t="s">
        <v>6</v>
      </c>
      <c r="C17" s="65">
        <f t="shared" ref="C17:J17" si="0">+C18+C25+C26+C27</f>
        <v>134905.42000000001</v>
      </c>
      <c r="D17" s="66">
        <f t="shared" si="0"/>
        <v>156254.21</v>
      </c>
      <c r="E17" s="66">
        <f t="shared" si="0"/>
        <v>1532314.6900000002</v>
      </c>
      <c r="F17" s="66">
        <f t="shared" si="0"/>
        <v>594773.55000000005</v>
      </c>
      <c r="G17" s="66">
        <f t="shared" si="0"/>
        <v>1653526.41</v>
      </c>
      <c r="H17" s="66">
        <f t="shared" si="0"/>
        <v>1678681.72</v>
      </c>
      <c r="I17" s="66">
        <f t="shared" si="0"/>
        <v>3185508.21</v>
      </c>
      <c r="J17" s="67">
        <f t="shared" si="0"/>
        <v>3700217.2199999997</v>
      </c>
    </row>
    <row r="18" spans="1:10" x14ac:dyDescent="0.25">
      <c r="A18" s="43" t="s">
        <v>147</v>
      </c>
      <c r="B18" s="42" t="s">
        <v>148</v>
      </c>
      <c r="C18" s="68">
        <f t="shared" ref="C18:J18" si="1">SUM(C19:C24)</f>
        <v>134905.42000000001</v>
      </c>
      <c r="D18" s="69">
        <f t="shared" si="1"/>
        <v>156254.21</v>
      </c>
      <c r="E18" s="70">
        <f t="shared" si="1"/>
        <v>1532314.6900000002</v>
      </c>
      <c r="F18" s="69">
        <f t="shared" si="1"/>
        <v>594773.55000000005</v>
      </c>
      <c r="G18" s="70">
        <f t="shared" si="1"/>
        <v>1653526.41</v>
      </c>
      <c r="H18" s="70">
        <f t="shared" si="1"/>
        <v>1678681.72</v>
      </c>
      <c r="I18" s="70">
        <f t="shared" si="1"/>
        <v>3185508.21</v>
      </c>
      <c r="J18" s="71">
        <f t="shared" si="1"/>
        <v>3700217.2199999997</v>
      </c>
    </row>
    <row r="19" spans="1:10" x14ac:dyDescent="0.25">
      <c r="A19" s="43" t="s">
        <v>156</v>
      </c>
      <c r="B19" s="42" t="s">
        <v>154</v>
      </c>
      <c r="C19" s="72">
        <v>90089.52</v>
      </c>
      <c r="D19" s="73">
        <v>106719.2</v>
      </c>
      <c r="E19" s="74">
        <v>1464135.86</v>
      </c>
      <c r="F19" s="74">
        <v>479666.3</v>
      </c>
      <c r="G19" s="74">
        <v>1563763.66</v>
      </c>
      <c r="H19" s="74">
        <v>1533545.88</v>
      </c>
      <c r="I19" s="73">
        <v>2894800.51</v>
      </c>
      <c r="J19" s="75">
        <v>3170751.77</v>
      </c>
    </row>
    <row r="20" spans="1:10" x14ac:dyDescent="0.25">
      <c r="A20" s="43" t="s">
        <v>142</v>
      </c>
      <c r="B20" s="42" t="s">
        <v>141</v>
      </c>
      <c r="C20" s="72">
        <v>15189.45</v>
      </c>
      <c r="D20" s="73">
        <v>30321.95</v>
      </c>
      <c r="E20" s="74">
        <v>28612.85</v>
      </c>
      <c r="F20" s="74">
        <v>62784.85</v>
      </c>
      <c r="G20" s="74">
        <v>39016.36</v>
      </c>
      <c r="H20" s="74">
        <v>87752.28</v>
      </c>
      <c r="I20" s="73">
        <v>53835.46</v>
      </c>
      <c r="J20" s="75">
        <v>100272.65</v>
      </c>
    </row>
    <row r="21" spans="1:10" x14ac:dyDescent="0.25">
      <c r="A21" s="43" t="s">
        <v>140</v>
      </c>
      <c r="B21" s="42" t="s">
        <v>139</v>
      </c>
      <c r="C21" s="72">
        <v>29626.45</v>
      </c>
      <c r="D21" s="73">
        <v>19213.060000000001</v>
      </c>
      <c r="E21" s="74">
        <v>39565.980000000003</v>
      </c>
      <c r="F21" s="74">
        <v>52322.400000000001</v>
      </c>
      <c r="G21" s="74">
        <v>50746.39</v>
      </c>
      <c r="H21" s="74">
        <v>57383.56</v>
      </c>
      <c r="I21" s="73">
        <v>236872.24</v>
      </c>
      <c r="J21" s="75">
        <v>428384.96</v>
      </c>
    </row>
    <row r="22" spans="1:10" x14ac:dyDescent="0.25">
      <c r="A22" s="43" t="s">
        <v>183</v>
      </c>
      <c r="B22" s="42" t="s">
        <v>184</v>
      </c>
      <c r="C22" s="72"/>
      <c r="D22" s="73">
        <v>0</v>
      </c>
      <c r="E22" s="74"/>
      <c r="F22" s="74">
        <v>0</v>
      </c>
      <c r="G22" s="74"/>
      <c r="H22" s="74">
        <v>0</v>
      </c>
      <c r="I22" s="73"/>
      <c r="J22" s="75">
        <v>807.84</v>
      </c>
    </row>
    <row r="23" spans="1:10" x14ac:dyDescent="0.25">
      <c r="A23" s="43" t="s">
        <v>185</v>
      </c>
      <c r="B23" s="42" t="s">
        <v>186</v>
      </c>
      <c r="C23" s="72"/>
      <c r="D23" s="73"/>
      <c r="E23" s="74"/>
      <c r="F23" s="74"/>
      <c r="G23" s="74"/>
      <c r="H23" s="74"/>
      <c r="I23" s="73"/>
      <c r="J23" s="75"/>
    </row>
    <row r="24" spans="1:10" x14ac:dyDescent="0.25">
      <c r="A24" s="43"/>
      <c r="B24" s="42"/>
      <c r="C24" s="72"/>
      <c r="D24" s="74"/>
      <c r="E24" s="74"/>
      <c r="F24" s="74"/>
      <c r="G24" s="74"/>
      <c r="H24" s="74"/>
      <c r="I24" s="74"/>
      <c r="J24" s="75"/>
    </row>
    <row r="25" spans="1:10" x14ac:dyDescent="0.25">
      <c r="A25" s="43" t="s">
        <v>8</v>
      </c>
      <c r="B25" s="42" t="s">
        <v>158</v>
      </c>
      <c r="C25" s="72"/>
      <c r="D25" s="74"/>
      <c r="E25" s="74"/>
      <c r="F25" s="74"/>
      <c r="G25" s="74"/>
      <c r="H25" s="74"/>
      <c r="I25" s="74"/>
      <c r="J25" s="75"/>
    </row>
    <row r="26" spans="1:10" x14ac:dyDescent="0.25">
      <c r="A26" s="43" t="s">
        <v>9</v>
      </c>
      <c r="B26" s="42" t="s">
        <v>159</v>
      </c>
      <c r="C26" s="72"/>
      <c r="D26" s="74"/>
      <c r="E26" s="74"/>
      <c r="F26" s="74"/>
      <c r="G26" s="74"/>
      <c r="H26" s="74"/>
      <c r="I26" s="74"/>
      <c r="J26" s="75"/>
    </row>
    <row r="27" spans="1:10" x14ac:dyDescent="0.25">
      <c r="A27" s="43" t="s">
        <v>11</v>
      </c>
      <c r="B27" s="42" t="s">
        <v>10</v>
      </c>
      <c r="C27" s="72"/>
      <c r="D27" s="74"/>
      <c r="E27" s="74"/>
      <c r="F27" s="74"/>
      <c r="G27" s="74"/>
      <c r="H27" s="74"/>
      <c r="I27" s="74"/>
      <c r="J27" s="75"/>
    </row>
    <row r="28" spans="1:10" x14ac:dyDescent="0.25">
      <c r="A28" s="43" t="s">
        <v>13</v>
      </c>
      <c r="B28" s="44" t="s">
        <v>12</v>
      </c>
      <c r="C28" s="72"/>
      <c r="D28" s="74"/>
      <c r="E28" s="74"/>
      <c r="F28" s="74"/>
      <c r="G28" s="74"/>
      <c r="H28" s="74"/>
      <c r="I28" s="74"/>
      <c r="J28" s="75"/>
    </row>
    <row r="29" spans="1:10" ht="30" x14ac:dyDescent="0.25">
      <c r="A29" s="45" t="s">
        <v>5</v>
      </c>
      <c r="B29" s="46" t="s">
        <v>136</v>
      </c>
      <c r="C29" s="76">
        <f t="shared" ref="C29:J29" si="2">+C17+C28</f>
        <v>134905.42000000001</v>
      </c>
      <c r="D29" s="77">
        <f t="shared" si="2"/>
        <v>156254.21</v>
      </c>
      <c r="E29" s="77">
        <f t="shared" si="2"/>
        <v>1532314.6900000002</v>
      </c>
      <c r="F29" s="77">
        <f t="shared" si="2"/>
        <v>594773.55000000005</v>
      </c>
      <c r="G29" s="77">
        <f t="shared" si="2"/>
        <v>1653526.41</v>
      </c>
      <c r="H29" s="77">
        <f t="shared" si="2"/>
        <v>1678681.72</v>
      </c>
      <c r="I29" s="77">
        <f t="shared" si="2"/>
        <v>3185508.21</v>
      </c>
      <c r="J29" s="78">
        <f t="shared" si="2"/>
        <v>3700217.2199999997</v>
      </c>
    </row>
    <row r="30" spans="1:10" s="47" customFormat="1" x14ac:dyDescent="0.25">
      <c r="A30" s="43" t="s">
        <v>17</v>
      </c>
      <c r="B30" s="42" t="s">
        <v>16</v>
      </c>
      <c r="C30" s="79">
        <v>12114.52</v>
      </c>
      <c r="D30" s="80">
        <v>0</v>
      </c>
      <c r="E30" s="80">
        <v>32010.85</v>
      </c>
      <c r="F30" s="81">
        <v>0</v>
      </c>
      <c r="G30" s="81">
        <v>74649.53</v>
      </c>
      <c r="H30" s="81">
        <v>0</v>
      </c>
      <c r="I30" s="82">
        <v>74649.53</v>
      </c>
      <c r="J30" s="83">
        <v>0</v>
      </c>
    </row>
    <row r="31" spans="1:10" x14ac:dyDescent="0.25">
      <c r="A31" s="43" t="s">
        <v>19</v>
      </c>
      <c r="B31" s="42" t="s">
        <v>18</v>
      </c>
      <c r="C31" s="79">
        <v>185796.9</v>
      </c>
      <c r="D31" s="80">
        <v>0</v>
      </c>
      <c r="E31" s="80">
        <v>244772.03</v>
      </c>
      <c r="F31" s="81">
        <v>203183.34</v>
      </c>
      <c r="G31" s="81">
        <v>323417.17</v>
      </c>
      <c r="H31" s="81">
        <v>203183.34</v>
      </c>
      <c r="I31" s="82">
        <v>382392.29</v>
      </c>
      <c r="J31" s="83">
        <v>203183.34</v>
      </c>
    </row>
    <row r="32" spans="1:10" x14ac:dyDescent="0.25">
      <c r="A32" s="43"/>
      <c r="B32" s="42" t="s">
        <v>120</v>
      </c>
      <c r="C32" s="79">
        <v>0</v>
      </c>
      <c r="D32" s="80">
        <v>6.51</v>
      </c>
      <c r="E32" s="80">
        <v>80557.440000000002</v>
      </c>
      <c r="F32" s="81">
        <v>186127.26</v>
      </c>
      <c r="G32" s="81">
        <v>80557.440000000002</v>
      </c>
      <c r="H32" s="81">
        <v>269518.05</v>
      </c>
      <c r="I32" s="82">
        <v>80739.92</v>
      </c>
      <c r="J32" s="83">
        <v>358570.94</v>
      </c>
    </row>
    <row r="33" spans="1:10" x14ac:dyDescent="0.25">
      <c r="A33" s="45" t="s">
        <v>15</v>
      </c>
      <c r="B33" s="48" t="s">
        <v>135</v>
      </c>
      <c r="C33" s="76">
        <f t="shared" ref="C33:J33" si="3">+C32+C31+C30</f>
        <v>197911.41999999998</v>
      </c>
      <c r="D33" s="77">
        <f t="shared" si="3"/>
        <v>6.51</v>
      </c>
      <c r="E33" s="77">
        <f t="shared" si="3"/>
        <v>357340.31999999995</v>
      </c>
      <c r="F33" s="77">
        <f t="shared" si="3"/>
        <v>389310.6</v>
      </c>
      <c r="G33" s="77">
        <f t="shared" si="3"/>
        <v>478624.14</v>
      </c>
      <c r="H33" s="77">
        <f t="shared" si="3"/>
        <v>472701.39</v>
      </c>
      <c r="I33" s="77">
        <f t="shared" si="3"/>
        <v>537781.74</v>
      </c>
      <c r="J33" s="78">
        <f t="shared" si="3"/>
        <v>561754.28</v>
      </c>
    </row>
    <row r="34" spans="1:10" x14ac:dyDescent="0.25">
      <c r="A34" s="43" t="s">
        <v>22</v>
      </c>
      <c r="B34" s="49" t="s">
        <v>21</v>
      </c>
      <c r="C34" s="79">
        <v>66889.460000000006</v>
      </c>
      <c r="D34" s="80">
        <v>50200.36</v>
      </c>
      <c r="E34" s="80">
        <v>203940.27</v>
      </c>
      <c r="F34" s="81">
        <v>128847.32</v>
      </c>
      <c r="G34" s="81">
        <v>313377.90999999997</v>
      </c>
      <c r="H34" s="81">
        <v>314061.75</v>
      </c>
      <c r="I34" s="82">
        <v>367332.03</v>
      </c>
      <c r="J34" s="83">
        <v>427696.33</v>
      </c>
    </row>
    <row r="35" spans="1:10" ht="30" x14ac:dyDescent="0.25">
      <c r="A35" s="43" t="s">
        <v>24</v>
      </c>
      <c r="B35" s="49" t="s">
        <v>23</v>
      </c>
      <c r="C35" s="79">
        <v>6695.1</v>
      </c>
      <c r="D35" s="80">
        <v>7837.3</v>
      </c>
      <c r="E35" s="80">
        <v>9153.7000000000007</v>
      </c>
      <c r="F35" s="81">
        <v>27725.83</v>
      </c>
      <c r="G35" s="81">
        <v>13288.4</v>
      </c>
      <c r="H35" s="81">
        <v>42209.83</v>
      </c>
      <c r="I35" s="82">
        <v>14439.77</v>
      </c>
      <c r="J35" s="83">
        <v>110570.17</v>
      </c>
    </row>
    <row r="36" spans="1:10" x14ac:dyDescent="0.25">
      <c r="A36" s="43" t="s">
        <v>26</v>
      </c>
      <c r="B36" s="42" t="s">
        <v>25</v>
      </c>
      <c r="C36" s="79">
        <v>10171</v>
      </c>
      <c r="D36" s="80">
        <v>34210.28</v>
      </c>
      <c r="E36" s="80">
        <v>11281.05</v>
      </c>
      <c r="F36" s="81">
        <v>35644.800000000003</v>
      </c>
      <c r="G36" s="81">
        <v>42574.03</v>
      </c>
      <c r="H36" s="81">
        <v>36622.6</v>
      </c>
      <c r="I36" s="82">
        <v>44073.99</v>
      </c>
      <c r="J36" s="83">
        <v>46747.08</v>
      </c>
    </row>
    <row r="37" spans="1:10" x14ac:dyDescent="0.25">
      <c r="A37" s="43" t="s">
        <v>28</v>
      </c>
      <c r="B37" s="42" t="s">
        <v>27</v>
      </c>
      <c r="C37" s="84"/>
      <c r="D37" s="85"/>
      <c r="E37" s="85"/>
      <c r="F37" s="86"/>
      <c r="G37" s="86"/>
      <c r="H37" s="86"/>
      <c r="I37" s="87"/>
      <c r="J37" s="88"/>
    </row>
    <row r="38" spans="1:10" x14ac:dyDescent="0.25">
      <c r="A38" s="43" t="s">
        <v>30</v>
      </c>
      <c r="B38" s="42" t="s">
        <v>29</v>
      </c>
      <c r="C38" s="84">
        <v>107253.78</v>
      </c>
      <c r="D38" s="85">
        <v>52951.74</v>
      </c>
      <c r="E38" s="85">
        <v>175860.19</v>
      </c>
      <c r="F38" s="86">
        <v>139561.28</v>
      </c>
      <c r="G38" s="86">
        <v>228464.29</v>
      </c>
      <c r="H38" s="86">
        <v>232675.19</v>
      </c>
      <c r="I38" s="87">
        <v>346335.13</v>
      </c>
      <c r="J38" s="88">
        <v>380565.96</v>
      </c>
    </row>
    <row r="39" spans="1:10" x14ac:dyDescent="0.25">
      <c r="A39" s="45" t="s">
        <v>20</v>
      </c>
      <c r="B39" s="48" t="s">
        <v>119</v>
      </c>
      <c r="C39" s="76">
        <f t="shared" ref="C39:J39" si="4">+C38+C37+C36+C35+C34</f>
        <v>191009.34000000003</v>
      </c>
      <c r="D39" s="77">
        <f t="shared" si="4"/>
        <v>145199.67999999999</v>
      </c>
      <c r="E39" s="77">
        <f t="shared" si="4"/>
        <v>400235.20999999996</v>
      </c>
      <c r="F39" s="77">
        <f t="shared" si="4"/>
        <v>331779.23000000004</v>
      </c>
      <c r="G39" s="77">
        <f t="shared" si="4"/>
        <v>597704.63</v>
      </c>
      <c r="H39" s="77">
        <f t="shared" si="4"/>
        <v>625569.37</v>
      </c>
      <c r="I39" s="77">
        <f t="shared" si="4"/>
        <v>772180.92</v>
      </c>
      <c r="J39" s="78">
        <f t="shared" si="4"/>
        <v>965579.54</v>
      </c>
    </row>
    <row r="40" spans="1:10" x14ac:dyDescent="0.25">
      <c r="A40" s="43" t="s">
        <v>33</v>
      </c>
      <c r="B40" s="42" t="s">
        <v>32</v>
      </c>
      <c r="C40" s="84"/>
      <c r="D40" s="85"/>
      <c r="E40" s="85"/>
      <c r="F40" s="86"/>
      <c r="G40" s="86"/>
      <c r="H40" s="86"/>
      <c r="I40" s="87"/>
      <c r="J40" s="88"/>
    </row>
    <row r="41" spans="1:10" x14ac:dyDescent="0.25">
      <c r="A41" s="43" t="s">
        <v>34</v>
      </c>
      <c r="B41" s="42" t="s">
        <v>0</v>
      </c>
      <c r="C41" s="84">
        <v>76298.11</v>
      </c>
      <c r="D41" s="85">
        <v>39000</v>
      </c>
      <c r="E41" s="85">
        <v>147516.41</v>
      </c>
      <c r="F41" s="86">
        <v>214810.14</v>
      </c>
      <c r="G41" s="86">
        <v>212251.38</v>
      </c>
      <c r="H41" s="86">
        <v>318785.39</v>
      </c>
      <c r="I41" s="87">
        <v>416279.96</v>
      </c>
      <c r="J41" s="88">
        <v>869471.08</v>
      </c>
    </row>
    <row r="42" spans="1:10" x14ac:dyDescent="0.25">
      <c r="A42" s="43" t="s">
        <v>35</v>
      </c>
      <c r="B42" s="42" t="s">
        <v>1</v>
      </c>
      <c r="C42" s="84"/>
      <c r="D42" s="85">
        <v>0</v>
      </c>
      <c r="E42" s="85">
        <v>75000</v>
      </c>
      <c r="F42" s="86">
        <v>0</v>
      </c>
      <c r="G42" s="86">
        <v>75000</v>
      </c>
      <c r="H42" s="86">
        <v>94055.69</v>
      </c>
      <c r="I42" s="87">
        <v>161856.43</v>
      </c>
      <c r="J42" s="88">
        <v>475878.28</v>
      </c>
    </row>
    <row r="43" spans="1:10" x14ac:dyDescent="0.25">
      <c r="A43" s="43" t="s">
        <v>37</v>
      </c>
      <c r="B43" s="42" t="s">
        <v>36</v>
      </c>
      <c r="C43" s="79"/>
      <c r="D43" s="80">
        <v>0</v>
      </c>
      <c r="E43" s="80">
        <v>20204</v>
      </c>
      <c r="F43" s="81">
        <v>0</v>
      </c>
      <c r="G43" s="81">
        <v>22321</v>
      </c>
      <c r="H43" s="81">
        <v>19055.689999999999</v>
      </c>
      <c r="I43" s="82">
        <v>22321</v>
      </c>
      <c r="J43" s="83">
        <v>37698.75</v>
      </c>
    </row>
    <row r="44" spans="1:10" x14ac:dyDescent="0.25">
      <c r="A44" s="43" t="s">
        <v>38</v>
      </c>
      <c r="B44" s="42" t="s">
        <v>2</v>
      </c>
      <c r="C44" s="79">
        <v>8535.23</v>
      </c>
      <c r="D44" s="80">
        <v>6068.24</v>
      </c>
      <c r="E44" s="80">
        <v>19279.580000000002</v>
      </c>
      <c r="F44" s="81">
        <v>8002.41</v>
      </c>
      <c r="G44" s="81">
        <v>52257.14</v>
      </c>
      <c r="H44" s="81">
        <v>13677.84</v>
      </c>
      <c r="I44" s="82">
        <v>88759.9</v>
      </c>
      <c r="J44" s="83">
        <v>33677.839999999997</v>
      </c>
    </row>
    <row r="45" spans="1:10" x14ac:dyDescent="0.25">
      <c r="A45" s="45" t="s">
        <v>31</v>
      </c>
      <c r="B45" s="48" t="s">
        <v>118</v>
      </c>
      <c r="C45" s="76">
        <f t="shared" ref="C45:J45" si="5">+C44+C43+C42+C41+C40</f>
        <v>84833.34</v>
      </c>
      <c r="D45" s="77">
        <f t="shared" si="5"/>
        <v>45068.24</v>
      </c>
      <c r="E45" s="77">
        <f t="shared" si="5"/>
        <v>261999.99</v>
      </c>
      <c r="F45" s="77">
        <f t="shared" si="5"/>
        <v>222812.55000000002</v>
      </c>
      <c r="G45" s="77">
        <f t="shared" si="5"/>
        <v>361829.52</v>
      </c>
      <c r="H45" s="77">
        <f t="shared" si="5"/>
        <v>445574.61</v>
      </c>
      <c r="I45" s="77">
        <f t="shared" si="5"/>
        <v>689217.29</v>
      </c>
      <c r="J45" s="78">
        <f t="shared" si="5"/>
        <v>1416725.95</v>
      </c>
    </row>
    <row r="46" spans="1:10" x14ac:dyDescent="0.25">
      <c r="A46" s="43" t="s">
        <v>41</v>
      </c>
      <c r="B46" s="42" t="s">
        <v>40</v>
      </c>
      <c r="C46" s="84"/>
      <c r="D46" s="85"/>
      <c r="E46" s="85"/>
      <c r="F46" s="86"/>
      <c r="G46" s="86"/>
      <c r="H46" s="86"/>
      <c r="I46" s="87"/>
      <c r="J46" s="88"/>
    </row>
    <row r="47" spans="1:10" x14ac:dyDescent="0.25">
      <c r="A47" s="43" t="s">
        <v>43</v>
      </c>
      <c r="B47" s="42" t="s">
        <v>42</v>
      </c>
      <c r="C47" s="84"/>
      <c r="D47" s="85"/>
      <c r="E47" s="85"/>
      <c r="F47" s="86"/>
      <c r="G47" s="86"/>
      <c r="H47" s="86"/>
      <c r="I47" s="87"/>
      <c r="J47" s="88"/>
    </row>
    <row r="48" spans="1:10" x14ac:dyDescent="0.25">
      <c r="A48" s="43" t="s">
        <v>45</v>
      </c>
      <c r="B48" s="42" t="s">
        <v>44</v>
      </c>
      <c r="C48" s="84"/>
      <c r="D48" s="85"/>
      <c r="E48" s="85"/>
      <c r="F48" s="86"/>
      <c r="G48" s="86"/>
      <c r="H48" s="86"/>
      <c r="I48" s="87"/>
      <c r="J48" s="88"/>
    </row>
    <row r="49" spans="1:10" x14ac:dyDescent="0.25">
      <c r="A49" s="43" t="s">
        <v>47</v>
      </c>
      <c r="B49" s="42" t="s">
        <v>46</v>
      </c>
      <c r="C49" s="89"/>
      <c r="D49" s="90"/>
      <c r="E49" s="90"/>
      <c r="F49" s="91"/>
      <c r="G49" s="91"/>
      <c r="H49" s="91"/>
      <c r="I49" s="92"/>
      <c r="J49" s="93"/>
    </row>
    <row r="50" spans="1:10" x14ac:dyDescent="0.25">
      <c r="A50" s="45" t="s">
        <v>39</v>
      </c>
      <c r="B50" s="46" t="s">
        <v>117</v>
      </c>
      <c r="C50" s="76">
        <f t="shared" ref="C50:J50" si="6">+C49+C48+C47+C46</f>
        <v>0</v>
      </c>
      <c r="D50" s="77">
        <f t="shared" si="6"/>
        <v>0</v>
      </c>
      <c r="E50" s="77">
        <f t="shared" si="6"/>
        <v>0</v>
      </c>
      <c r="F50" s="77">
        <f t="shared" si="6"/>
        <v>0</v>
      </c>
      <c r="G50" s="77">
        <f t="shared" si="6"/>
        <v>0</v>
      </c>
      <c r="H50" s="77">
        <f t="shared" si="6"/>
        <v>0</v>
      </c>
      <c r="I50" s="77">
        <f t="shared" si="6"/>
        <v>0</v>
      </c>
      <c r="J50" s="78">
        <f t="shared" si="6"/>
        <v>0</v>
      </c>
    </row>
    <row r="51" spans="1:10" x14ac:dyDescent="0.25">
      <c r="A51" s="43" t="s">
        <v>50</v>
      </c>
      <c r="B51" s="42" t="s">
        <v>49</v>
      </c>
      <c r="C51" s="89"/>
      <c r="D51" s="90"/>
      <c r="E51" s="90"/>
      <c r="F51" s="91"/>
      <c r="G51" s="91"/>
      <c r="H51" s="91"/>
      <c r="I51" s="92"/>
      <c r="J51" s="93"/>
    </row>
    <row r="52" spans="1:10" x14ac:dyDescent="0.25">
      <c r="A52" s="43" t="s">
        <v>52</v>
      </c>
      <c r="B52" s="42" t="s">
        <v>51</v>
      </c>
      <c r="C52" s="89"/>
      <c r="D52" s="90"/>
      <c r="E52" s="90"/>
      <c r="F52" s="91"/>
      <c r="G52" s="91"/>
      <c r="H52" s="91"/>
      <c r="I52" s="92"/>
      <c r="J52" s="93"/>
    </row>
    <row r="53" spans="1:10" x14ac:dyDescent="0.25">
      <c r="A53" s="43" t="s">
        <v>54</v>
      </c>
      <c r="B53" s="42" t="s">
        <v>53</v>
      </c>
      <c r="C53" s="89"/>
      <c r="D53" s="90"/>
      <c r="E53" s="90"/>
      <c r="F53" s="91"/>
      <c r="G53" s="91"/>
      <c r="H53" s="91"/>
      <c r="I53" s="92"/>
      <c r="J53" s="93"/>
    </row>
    <row r="54" spans="1:10" x14ac:dyDescent="0.25">
      <c r="A54" s="43" t="s">
        <v>56</v>
      </c>
      <c r="B54" s="42" t="s">
        <v>55</v>
      </c>
      <c r="C54" s="89"/>
      <c r="D54" s="90"/>
      <c r="E54" s="90"/>
      <c r="F54" s="91"/>
      <c r="G54" s="91"/>
      <c r="H54" s="91"/>
      <c r="I54" s="92"/>
      <c r="J54" s="93"/>
    </row>
    <row r="55" spans="1:10" x14ac:dyDescent="0.25">
      <c r="A55" s="45" t="s">
        <v>48</v>
      </c>
      <c r="B55" s="48" t="s">
        <v>116</v>
      </c>
      <c r="C55" s="76">
        <f t="shared" ref="C55:J55" si="7">+C54+C53+C52+C51</f>
        <v>0</v>
      </c>
      <c r="D55" s="77">
        <f t="shared" si="7"/>
        <v>0</v>
      </c>
      <c r="E55" s="77">
        <f t="shared" si="7"/>
        <v>0</v>
      </c>
      <c r="F55" s="77">
        <f t="shared" si="7"/>
        <v>0</v>
      </c>
      <c r="G55" s="77">
        <f t="shared" si="7"/>
        <v>0</v>
      </c>
      <c r="H55" s="77">
        <f t="shared" si="7"/>
        <v>0</v>
      </c>
      <c r="I55" s="77">
        <f t="shared" si="7"/>
        <v>0</v>
      </c>
      <c r="J55" s="78">
        <f t="shared" si="7"/>
        <v>0</v>
      </c>
    </row>
    <row r="56" spans="1:10" x14ac:dyDescent="0.25">
      <c r="A56" s="43" t="s">
        <v>59</v>
      </c>
      <c r="B56" s="42" t="s">
        <v>58</v>
      </c>
      <c r="C56" s="89">
        <v>137260.85</v>
      </c>
      <c r="D56" s="90">
        <v>172244.64</v>
      </c>
      <c r="E56" s="90">
        <v>238261.89</v>
      </c>
      <c r="F56" s="91">
        <v>310293.82</v>
      </c>
      <c r="G56" s="91">
        <v>395981.39</v>
      </c>
      <c r="H56" s="91">
        <v>480271.91</v>
      </c>
      <c r="I56" s="92">
        <v>572817.06999999995</v>
      </c>
      <c r="J56" s="93">
        <v>837000</v>
      </c>
    </row>
    <row r="57" spans="1:10" x14ac:dyDescent="0.25">
      <c r="A57" s="43" t="s">
        <v>61</v>
      </c>
      <c r="B57" s="42" t="s">
        <v>60</v>
      </c>
      <c r="C57" s="89">
        <v>1191.46</v>
      </c>
      <c r="D57" s="90">
        <v>4204.96</v>
      </c>
      <c r="E57" s="90">
        <v>4250.91</v>
      </c>
      <c r="F57" s="91">
        <v>4791.13</v>
      </c>
      <c r="G57" s="91">
        <v>11851.5</v>
      </c>
      <c r="H57" s="91">
        <v>7321.94</v>
      </c>
      <c r="I57" s="92">
        <v>16939.25</v>
      </c>
      <c r="J57" s="93">
        <v>60482.400000000001</v>
      </c>
    </row>
    <row r="58" spans="1:10" x14ac:dyDescent="0.25">
      <c r="A58" s="45" t="s">
        <v>57</v>
      </c>
      <c r="B58" s="46" t="s">
        <v>115</v>
      </c>
      <c r="C58" s="76">
        <f t="shared" ref="C58:J58" si="8">+C57+C56</f>
        <v>138452.31</v>
      </c>
      <c r="D58" s="77">
        <f t="shared" si="8"/>
        <v>176449.6</v>
      </c>
      <c r="E58" s="77">
        <f t="shared" si="8"/>
        <v>242512.80000000002</v>
      </c>
      <c r="F58" s="77">
        <f t="shared" si="8"/>
        <v>315084.95</v>
      </c>
      <c r="G58" s="77">
        <f t="shared" si="8"/>
        <v>407832.89</v>
      </c>
      <c r="H58" s="77">
        <f t="shared" si="8"/>
        <v>487593.85</v>
      </c>
      <c r="I58" s="77">
        <f t="shared" si="8"/>
        <v>589756.31999999995</v>
      </c>
      <c r="J58" s="78">
        <f t="shared" si="8"/>
        <v>897482.4</v>
      </c>
    </row>
    <row r="59" spans="1:10" ht="17.25" x14ac:dyDescent="0.25">
      <c r="A59" s="50" t="s">
        <v>121</v>
      </c>
      <c r="B59" s="51" t="s">
        <v>144</v>
      </c>
      <c r="C59" s="94"/>
      <c r="D59" s="95">
        <v>0</v>
      </c>
      <c r="E59" s="95"/>
      <c r="F59" s="95">
        <v>0</v>
      </c>
      <c r="G59" s="96"/>
      <c r="H59" s="96">
        <v>0</v>
      </c>
      <c r="I59" s="96"/>
      <c r="J59" s="97">
        <v>0</v>
      </c>
    </row>
    <row r="60" spans="1:10" s="37" customFormat="1" x14ac:dyDescent="0.25">
      <c r="A60" s="275" t="s">
        <v>155</v>
      </c>
      <c r="B60" s="276"/>
      <c r="C60" s="98">
        <f>+C59+C58+C55+C50+C45+C39+C33+C29</f>
        <v>747111.83</v>
      </c>
      <c r="D60" s="99">
        <f t="shared" ref="D60:J60" si="9">D59+D58+D55+D50+D45+D39+D33+D29</f>
        <v>522978.24</v>
      </c>
      <c r="E60" s="99">
        <f t="shared" si="9"/>
        <v>2794403.01</v>
      </c>
      <c r="F60" s="99">
        <f t="shared" si="9"/>
        <v>1853760.8800000001</v>
      </c>
      <c r="G60" s="99">
        <f t="shared" si="9"/>
        <v>3499517.59</v>
      </c>
      <c r="H60" s="99">
        <f t="shared" si="9"/>
        <v>3710120.9400000004</v>
      </c>
      <c r="I60" s="99">
        <f t="shared" si="9"/>
        <v>5774444.4799999995</v>
      </c>
      <c r="J60" s="100">
        <f t="shared" si="9"/>
        <v>7541759.3899999997</v>
      </c>
    </row>
    <row r="61" spans="1:10" x14ac:dyDescent="0.25">
      <c r="A61" s="4" t="s">
        <v>160</v>
      </c>
      <c r="B61" s="3"/>
      <c r="C61" s="16"/>
      <c r="D61" s="101">
        <v>0</v>
      </c>
      <c r="E61" s="17"/>
      <c r="F61" s="101">
        <v>79000</v>
      </c>
      <c r="G61" s="17"/>
      <c r="H61" s="101">
        <v>79000</v>
      </c>
      <c r="I61" s="17"/>
      <c r="J61" s="103">
        <v>79000</v>
      </c>
    </row>
    <row r="62" spans="1:10" x14ac:dyDescent="0.25">
      <c r="A62" s="275" t="s">
        <v>133</v>
      </c>
      <c r="B62" s="276"/>
      <c r="C62" s="98">
        <f>+C60+C14</f>
        <v>3666526.09</v>
      </c>
      <c r="D62" s="99">
        <f>+D60+D14</f>
        <v>3376867.76</v>
      </c>
      <c r="E62" s="99">
        <f>+E60+C14</f>
        <v>5713817.2699999996</v>
      </c>
      <c r="F62" s="99">
        <f>+F60+D14</f>
        <v>4707650.4000000004</v>
      </c>
      <c r="G62" s="99">
        <f>+G60+C14</f>
        <v>6418931.8499999996</v>
      </c>
      <c r="H62" s="99">
        <f>+H60+D14</f>
        <v>6564010.4600000009</v>
      </c>
      <c r="I62" s="99">
        <f>+I60+C14</f>
        <v>8693858.7399999984</v>
      </c>
      <c r="J62" s="100">
        <f>+J60+D14</f>
        <v>10395648.91</v>
      </c>
    </row>
    <row r="63" spans="1:10" x14ac:dyDescent="0.25">
      <c r="A63" s="4" t="s">
        <v>161</v>
      </c>
      <c r="B63" s="3"/>
      <c r="C63" s="16"/>
      <c r="D63" s="102">
        <f>+D61+$D15</f>
        <v>132956.07999999999</v>
      </c>
      <c r="E63" s="17"/>
      <c r="F63" s="102">
        <f>+F61+$D15</f>
        <v>211956.08</v>
      </c>
      <c r="G63" s="17"/>
      <c r="H63" s="102">
        <f>+H61+$D15</f>
        <v>211956.08</v>
      </c>
      <c r="I63" s="17"/>
      <c r="J63" s="102">
        <f>+J61+$D15</f>
        <v>211956.08</v>
      </c>
    </row>
    <row r="64" spans="1:10" ht="18.95" customHeight="1" x14ac:dyDescent="0.25">
      <c r="A64" s="20"/>
      <c r="B64" s="53"/>
      <c r="C64" s="52"/>
      <c r="D64" s="52"/>
      <c r="E64" s="52"/>
      <c r="F64" s="52"/>
      <c r="G64" s="52"/>
      <c r="H64" s="52"/>
      <c r="I64" s="52"/>
      <c r="J64" s="52"/>
    </row>
    <row r="65" spans="1:10" ht="21" customHeight="1" x14ac:dyDescent="0.25">
      <c r="A65" s="266" t="s">
        <v>130</v>
      </c>
      <c r="B65" s="272" t="s">
        <v>131</v>
      </c>
      <c r="C65" s="270" t="s">
        <v>122</v>
      </c>
      <c r="D65" s="270"/>
      <c r="E65" s="270"/>
      <c r="F65" s="270"/>
      <c r="G65" s="270"/>
      <c r="H65" s="270"/>
      <c r="I65" s="270"/>
      <c r="J65" s="271"/>
    </row>
    <row r="66" spans="1:10" ht="33" customHeight="1" x14ac:dyDescent="0.25">
      <c r="A66" s="267"/>
      <c r="B66" s="273"/>
      <c r="C66" s="264" t="s">
        <v>177</v>
      </c>
      <c r="D66" s="265"/>
      <c r="E66" s="8" t="s">
        <v>178</v>
      </c>
      <c r="F66" s="7"/>
      <c r="G66" s="6" t="s">
        <v>179</v>
      </c>
      <c r="H66" s="7"/>
      <c r="I66" s="6" t="s">
        <v>180</v>
      </c>
      <c r="J66" s="5"/>
    </row>
    <row r="67" spans="1:10" ht="37.5" customHeight="1" x14ac:dyDescent="0.25">
      <c r="A67" s="268"/>
      <c r="B67" s="274"/>
      <c r="C67" s="29" t="s">
        <v>143</v>
      </c>
      <c r="D67" s="28" t="s">
        <v>182</v>
      </c>
      <c r="E67" s="29" t="s">
        <v>143</v>
      </c>
      <c r="F67" s="28" t="s">
        <v>182</v>
      </c>
      <c r="G67" s="29" t="s">
        <v>143</v>
      </c>
      <c r="H67" s="28" t="s">
        <v>182</v>
      </c>
      <c r="I67" s="29" t="s">
        <v>143</v>
      </c>
      <c r="J67" s="30" t="s">
        <v>4</v>
      </c>
    </row>
    <row r="68" spans="1:10" x14ac:dyDescent="0.25">
      <c r="A68" s="43" t="s">
        <v>64</v>
      </c>
      <c r="B68" s="42" t="s">
        <v>63</v>
      </c>
      <c r="C68" s="104">
        <v>176848.8</v>
      </c>
      <c r="D68" s="105">
        <v>363846.33</v>
      </c>
      <c r="E68" s="105">
        <v>364467.74</v>
      </c>
      <c r="F68" s="105">
        <v>605753.1</v>
      </c>
      <c r="G68" s="105">
        <v>583043.18999999994</v>
      </c>
      <c r="H68" s="105">
        <v>799195.07</v>
      </c>
      <c r="I68" s="105">
        <v>816499.73</v>
      </c>
      <c r="J68" s="106">
        <v>1174971.73</v>
      </c>
    </row>
    <row r="69" spans="1:10" x14ac:dyDescent="0.25">
      <c r="A69" s="43" t="s">
        <v>66</v>
      </c>
      <c r="B69" s="42" t="s">
        <v>65</v>
      </c>
      <c r="C69" s="107">
        <v>12354.74</v>
      </c>
      <c r="D69" s="108">
        <v>25446.17</v>
      </c>
      <c r="E69" s="108">
        <v>25924.2</v>
      </c>
      <c r="F69" s="108">
        <v>41943.09</v>
      </c>
      <c r="G69" s="108">
        <v>42191.96</v>
      </c>
      <c r="H69" s="108">
        <v>56649.87</v>
      </c>
      <c r="I69" s="108">
        <v>58112.07</v>
      </c>
      <c r="J69" s="109">
        <v>85198</v>
      </c>
    </row>
    <row r="70" spans="1:10" x14ac:dyDescent="0.25">
      <c r="A70" s="43" t="s">
        <v>68</v>
      </c>
      <c r="B70" s="42" t="s">
        <v>67</v>
      </c>
      <c r="C70" s="110">
        <v>532057.06999999995</v>
      </c>
      <c r="D70" s="111">
        <v>452070.12</v>
      </c>
      <c r="E70" s="111">
        <v>1008492.67</v>
      </c>
      <c r="F70" s="111">
        <v>732970.32</v>
      </c>
      <c r="G70" s="111">
        <v>1290230.3400000001</v>
      </c>
      <c r="H70" s="111">
        <v>1116854.8400000001</v>
      </c>
      <c r="I70" s="111">
        <v>1669214.16</v>
      </c>
      <c r="J70" s="112">
        <v>2168040.2200000002</v>
      </c>
    </row>
    <row r="71" spans="1:10" x14ac:dyDescent="0.25">
      <c r="A71" s="43" t="s">
        <v>69</v>
      </c>
      <c r="B71" s="42" t="s">
        <v>14</v>
      </c>
      <c r="C71" s="107">
        <v>24499.040000000001</v>
      </c>
      <c r="D71" s="108">
        <v>168611.31</v>
      </c>
      <c r="E71" s="108">
        <v>252550.35</v>
      </c>
      <c r="F71" s="108">
        <v>427384.33</v>
      </c>
      <c r="G71" s="108">
        <v>574557.64</v>
      </c>
      <c r="H71" s="108">
        <v>645628.97</v>
      </c>
      <c r="I71" s="108">
        <v>1302386.8799999999</v>
      </c>
      <c r="J71" s="109">
        <v>1558605.93</v>
      </c>
    </row>
    <row r="72" spans="1:10" x14ac:dyDescent="0.25">
      <c r="A72" s="43" t="s">
        <v>71</v>
      </c>
      <c r="B72" s="42" t="s">
        <v>70</v>
      </c>
      <c r="C72" s="107"/>
      <c r="D72" s="108"/>
      <c r="E72" s="108"/>
      <c r="F72" s="108"/>
      <c r="G72" s="108"/>
      <c r="H72" s="108"/>
      <c r="I72" s="108"/>
      <c r="J72" s="109"/>
    </row>
    <row r="73" spans="1:10" x14ac:dyDescent="0.25">
      <c r="A73" s="43" t="s">
        <v>72</v>
      </c>
      <c r="B73" s="42" t="s">
        <v>12</v>
      </c>
      <c r="C73" s="110"/>
      <c r="D73" s="111"/>
      <c r="E73" s="111"/>
      <c r="F73" s="111"/>
      <c r="G73" s="111"/>
      <c r="H73" s="111"/>
      <c r="I73" s="111"/>
      <c r="J73" s="112"/>
    </row>
    <row r="74" spans="1:10" x14ac:dyDescent="0.25">
      <c r="A74" s="43" t="s">
        <v>74</v>
      </c>
      <c r="B74" s="42" t="s">
        <v>73</v>
      </c>
      <c r="C74" s="110">
        <v>109.75</v>
      </c>
      <c r="D74" s="111">
        <v>47.5</v>
      </c>
      <c r="E74" s="111">
        <v>738.54</v>
      </c>
      <c r="F74" s="111">
        <v>47.5</v>
      </c>
      <c r="G74" s="111">
        <v>738.54</v>
      </c>
      <c r="H74" s="111">
        <v>79.25</v>
      </c>
      <c r="I74" s="111">
        <v>1169.49</v>
      </c>
      <c r="J74" s="112">
        <v>79.25</v>
      </c>
    </row>
    <row r="75" spans="1:10" x14ac:dyDescent="0.25">
      <c r="A75" s="43" t="s">
        <v>76</v>
      </c>
      <c r="B75" s="42" t="s">
        <v>75</v>
      </c>
      <c r="C75" s="107"/>
      <c r="D75" s="108"/>
      <c r="E75" s="108"/>
      <c r="F75" s="108"/>
      <c r="G75" s="108"/>
      <c r="H75" s="108"/>
      <c r="I75" s="108"/>
      <c r="J75" s="109"/>
    </row>
    <row r="76" spans="1:10" x14ac:dyDescent="0.25">
      <c r="A76" s="43" t="s">
        <v>78</v>
      </c>
      <c r="B76" s="42" t="s">
        <v>77</v>
      </c>
      <c r="C76" s="107">
        <v>10935.14</v>
      </c>
      <c r="D76" s="108">
        <v>0.01</v>
      </c>
      <c r="E76" s="108">
        <v>11049.48</v>
      </c>
      <c r="F76" s="108">
        <v>241.29</v>
      </c>
      <c r="G76" s="108">
        <v>11296.98</v>
      </c>
      <c r="H76" s="108">
        <v>1239.79</v>
      </c>
      <c r="I76" s="108">
        <v>58463.21</v>
      </c>
      <c r="J76" s="109">
        <v>6000</v>
      </c>
    </row>
    <row r="77" spans="1:10" x14ac:dyDescent="0.25">
      <c r="A77" s="43" t="s">
        <v>80</v>
      </c>
      <c r="B77" s="42" t="s">
        <v>79</v>
      </c>
      <c r="C77" s="107">
        <v>48875.49</v>
      </c>
      <c r="D77" s="108">
        <v>48175.71</v>
      </c>
      <c r="E77" s="108">
        <v>51026.87</v>
      </c>
      <c r="F77" s="108">
        <v>53709.73</v>
      </c>
      <c r="G77" s="108">
        <v>55556.55</v>
      </c>
      <c r="H77" s="108">
        <v>55875.01</v>
      </c>
      <c r="I77" s="108">
        <v>62517.66</v>
      </c>
      <c r="J77" s="109">
        <v>71129.19</v>
      </c>
    </row>
    <row r="78" spans="1:10" x14ac:dyDescent="0.25">
      <c r="A78" s="45" t="s">
        <v>62</v>
      </c>
      <c r="B78" s="48" t="s">
        <v>127</v>
      </c>
      <c r="C78" s="113">
        <f t="shared" ref="C78:J78" si="10">SUM(C68:C77)</f>
        <v>805680.02999999991</v>
      </c>
      <c r="D78" s="114">
        <f t="shared" si="10"/>
        <v>1058197.1499999999</v>
      </c>
      <c r="E78" s="114">
        <f t="shared" si="10"/>
        <v>1714249.8500000003</v>
      </c>
      <c r="F78" s="114">
        <f t="shared" si="10"/>
        <v>1862049.3599999999</v>
      </c>
      <c r="G78" s="114">
        <f t="shared" si="10"/>
        <v>2557615.1999999997</v>
      </c>
      <c r="H78" s="114">
        <f t="shared" si="10"/>
        <v>2675522.7999999998</v>
      </c>
      <c r="I78" s="114">
        <f t="shared" si="10"/>
        <v>3968363.2</v>
      </c>
      <c r="J78" s="115">
        <f t="shared" si="10"/>
        <v>5064024.32</v>
      </c>
    </row>
    <row r="79" spans="1:10" x14ac:dyDescent="0.25">
      <c r="A79" s="43" t="s">
        <v>83</v>
      </c>
      <c r="B79" s="42" t="s">
        <v>82</v>
      </c>
      <c r="C79" s="116"/>
      <c r="D79" s="117"/>
      <c r="E79" s="108"/>
      <c r="F79" s="108"/>
      <c r="G79" s="108"/>
      <c r="H79" s="108"/>
      <c r="I79" s="108"/>
      <c r="J79" s="109"/>
    </row>
    <row r="80" spans="1:10" x14ac:dyDescent="0.25">
      <c r="A80" s="43" t="s">
        <v>85</v>
      </c>
      <c r="B80" s="42" t="s">
        <v>84</v>
      </c>
      <c r="C80" s="110">
        <v>207247.71</v>
      </c>
      <c r="D80" s="111">
        <v>153983.07999999999</v>
      </c>
      <c r="E80" s="111">
        <v>276006.39</v>
      </c>
      <c r="F80" s="111">
        <v>458056.16</v>
      </c>
      <c r="G80" s="111">
        <v>916199.8</v>
      </c>
      <c r="H80" s="111">
        <v>1407404.41</v>
      </c>
      <c r="I80" s="111">
        <v>1491136.21</v>
      </c>
      <c r="J80" s="112">
        <v>2723482.52</v>
      </c>
    </row>
    <row r="81" spans="1:10" x14ac:dyDescent="0.25">
      <c r="A81" s="43" t="s">
        <v>86</v>
      </c>
      <c r="B81" s="42" t="s">
        <v>0</v>
      </c>
      <c r="C81" s="107">
        <v>10000</v>
      </c>
      <c r="D81" s="108">
        <v>19158.88</v>
      </c>
      <c r="E81" s="108">
        <v>10000</v>
      </c>
      <c r="F81" s="108">
        <v>19158.88</v>
      </c>
      <c r="G81" s="108">
        <v>10000</v>
      </c>
      <c r="H81" s="108">
        <v>26658.880000000001</v>
      </c>
      <c r="I81" s="108">
        <v>35315.839999999997</v>
      </c>
      <c r="J81" s="109">
        <v>28958.880000000001</v>
      </c>
    </row>
    <row r="82" spans="1:10" x14ac:dyDescent="0.25">
      <c r="A82" s="43" t="s">
        <v>87</v>
      </c>
      <c r="B82" s="42" t="s">
        <v>1</v>
      </c>
      <c r="C82" s="107"/>
      <c r="D82" s="108">
        <v>30000</v>
      </c>
      <c r="E82" s="108"/>
      <c r="F82" s="108">
        <v>30000</v>
      </c>
      <c r="G82" s="108"/>
      <c r="H82" s="108">
        <v>30000</v>
      </c>
      <c r="I82" s="108"/>
      <c r="J82" s="109">
        <v>30000</v>
      </c>
    </row>
    <row r="83" spans="1:10" x14ac:dyDescent="0.25">
      <c r="A83" s="43" t="s">
        <v>89</v>
      </c>
      <c r="B83" s="42" t="s">
        <v>88</v>
      </c>
      <c r="C83" s="118"/>
      <c r="D83" s="119">
        <v>0</v>
      </c>
      <c r="E83" s="119"/>
      <c r="F83" s="119">
        <v>0</v>
      </c>
      <c r="G83" s="119"/>
      <c r="H83" s="119">
        <v>1040.01</v>
      </c>
      <c r="I83" s="119"/>
      <c r="J83" s="120">
        <v>1040.01</v>
      </c>
    </row>
    <row r="84" spans="1:10" x14ac:dyDescent="0.25">
      <c r="A84" s="45" t="s">
        <v>81</v>
      </c>
      <c r="B84" s="48" t="s">
        <v>126</v>
      </c>
      <c r="C84" s="113">
        <f t="shared" ref="C84:J84" si="11">SUM(C79:C83)</f>
        <v>217247.71</v>
      </c>
      <c r="D84" s="114">
        <f t="shared" si="11"/>
        <v>203141.96</v>
      </c>
      <c r="E84" s="114">
        <f t="shared" si="11"/>
        <v>286006.39</v>
      </c>
      <c r="F84" s="114">
        <f t="shared" si="11"/>
        <v>507215.04</v>
      </c>
      <c r="G84" s="114">
        <f t="shared" si="11"/>
        <v>926199.8</v>
      </c>
      <c r="H84" s="114">
        <f t="shared" si="11"/>
        <v>1465103.2999999998</v>
      </c>
      <c r="I84" s="114">
        <f t="shared" si="11"/>
        <v>1526452.05</v>
      </c>
      <c r="J84" s="115">
        <f t="shared" si="11"/>
        <v>2783481.4099999997</v>
      </c>
    </row>
    <row r="85" spans="1:10" x14ac:dyDescent="0.25">
      <c r="A85" s="43" t="s">
        <v>92</v>
      </c>
      <c r="B85" s="42" t="s">
        <v>91</v>
      </c>
      <c r="C85" s="121"/>
      <c r="D85" s="122"/>
      <c r="E85" s="122"/>
      <c r="F85" s="122"/>
      <c r="G85" s="122"/>
      <c r="H85" s="122"/>
      <c r="I85" s="122"/>
      <c r="J85" s="123"/>
    </row>
    <row r="86" spans="1:10" x14ac:dyDescent="0.25">
      <c r="A86" s="43" t="s">
        <v>94</v>
      </c>
      <c r="B86" s="42" t="s">
        <v>93</v>
      </c>
      <c r="C86" s="121"/>
      <c r="D86" s="122"/>
      <c r="E86" s="122"/>
      <c r="F86" s="122"/>
      <c r="G86" s="122"/>
      <c r="H86" s="122"/>
      <c r="I86" s="122"/>
      <c r="J86" s="123"/>
    </row>
    <row r="87" spans="1:10" x14ac:dyDescent="0.25">
      <c r="A87" s="43" t="s">
        <v>96</v>
      </c>
      <c r="B87" s="42" t="s">
        <v>95</v>
      </c>
      <c r="C87" s="121"/>
      <c r="D87" s="122"/>
      <c r="E87" s="122"/>
      <c r="F87" s="122"/>
      <c r="G87" s="122"/>
      <c r="H87" s="122"/>
      <c r="I87" s="122"/>
      <c r="J87" s="123"/>
    </row>
    <row r="88" spans="1:10" x14ac:dyDescent="0.25">
      <c r="A88" s="43" t="s">
        <v>98</v>
      </c>
      <c r="B88" s="42" t="s">
        <v>97</v>
      </c>
      <c r="C88" s="107"/>
      <c r="D88" s="108"/>
      <c r="E88" s="108"/>
      <c r="F88" s="108"/>
      <c r="G88" s="108"/>
      <c r="H88" s="108"/>
      <c r="I88" s="108"/>
      <c r="J88" s="109"/>
    </row>
    <row r="89" spans="1:10" x14ac:dyDescent="0.25">
      <c r="A89" s="45" t="s">
        <v>90</v>
      </c>
      <c r="B89" s="48" t="s">
        <v>125</v>
      </c>
      <c r="C89" s="113">
        <f t="shared" ref="C89:J89" si="12">SUM(C85:C88)</f>
        <v>0</v>
      </c>
      <c r="D89" s="124">
        <f t="shared" si="12"/>
        <v>0</v>
      </c>
      <c r="E89" s="124">
        <f t="shared" si="12"/>
        <v>0</v>
      </c>
      <c r="F89" s="124">
        <f t="shared" si="12"/>
        <v>0</v>
      </c>
      <c r="G89" s="124">
        <f t="shared" si="12"/>
        <v>0</v>
      </c>
      <c r="H89" s="124">
        <f t="shared" si="12"/>
        <v>0</v>
      </c>
      <c r="I89" s="124">
        <f t="shared" si="12"/>
        <v>0</v>
      </c>
      <c r="J89" s="125">
        <f t="shared" si="12"/>
        <v>0</v>
      </c>
    </row>
    <row r="90" spans="1:10" x14ac:dyDescent="0.25">
      <c r="A90" s="43" t="s">
        <v>101</v>
      </c>
      <c r="B90" s="42" t="s">
        <v>100</v>
      </c>
      <c r="C90" s="121"/>
      <c r="D90" s="122"/>
      <c r="E90" s="122"/>
      <c r="F90" s="122"/>
      <c r="G90" s="122"/>
      <c r="H90" s="122"/>
      <c r="I90" s="122"/>
      <c r="J90" s="123"/>
    </row>
    <row r="91" spans="1:10" x14ac:dyDescent="0.25">
      <c r="A91" s="43" t="s">
        <v>103</v>
      </c>
      <c r="B91" s="42" t="s">
        <v>102</v>
      </c>
      <c r="C91" s="121"/>
      <c r="D91" s="122"/>
      <c r="E91" s="122"/>
      <c r="F91" s="122"/>
      <c r="G91" s="122"/>
      <c r="H91" s="122"/>
      <c r="I91" s="122"/>
      <c r="J91" s="123"/>
    </row>
    <row r="92" spans="1:10" x14ac:dyDescent="0.25">
      <c r="A92" s="43" t="s">
        <v>105</v>
      </c>
      <c r="B92" s="42" t="s">
        <v>104</v>
      </c>
      <c r="C92" s="121">
        <v>3088.98</v>
      </c>
      <c r="D92" s="122">
        <v>3151.23</v>
      </c>
      <c r="E92" s="122">
        <v>34030.6</v>
      </c>
      <c r="F92" s="122">
        <v>3151.23</v>
      </c>
      <c r="G92" s="122">
        <v>34030.6</v>
      </c>
      <c r="H92" s="122">
        <v>6318.21</v>
      </c>
      <c r="I92" s="122">
        <v>62242.21</v>
      </c>
      <c r="J92" s="123">
        <v>6318.21</v>
      </c>
    </row>
    <row r="93" spans="1:10" x14ac:dyDescent="0.25">
      <c r="A93" s="43" t="s">
        <v>107</v>
      </c>
      <c r="B93" s="42" t="s">
        <v>106</v>
      </c>
      <c r="C93" s="121"/>
      <c r="D93" s="122"/>
      <c r="E93" s="122"/>
      <c r="F93" s="122"/>
      <c r="G93" s="122"/>
      <c r="H93" s="122"/>
      <c r="I93" s="122"/>
      <c r="J93" s="123"/>
    </row>
    <row r="94" spans="1:10" x14ac:dyDescent="0.25">
      <c r="A94" s="43" t="s">
        <v>109</v>
      </c>
      <c r="B94" s="42" t="s">
        <v>108</v>
      </c>
      <c r="C94" s="121"/>
      <c r="D94" s="122"/>
      <c r="E94" s="122"/>
      <c r="F94" s="122"/>
      <c r="G94" s="122"/>
      <c r="H94" s="122"/>
      <c r="I94" s="122"/>
      <c r="J94" s="123"/>
    </row>
    <row r="95" spans="1:10" x14ac:dyDescent="0.25">
      <c r="A95" s="45" t="s">
        <v>99</v>
      </c>
      <c r="B95" s="48" t="s">
        <v>124</v>
      </c>
      <c r="C95" s="126">
        <f t="shared" ref="C95:J95" si="13">SUM(C90:C94)</f>
        <v>3088.98</v>
      </c>
      <c r="D95" s="124">
        <f t="shared" si="13"/>
        <v>3151.23</v>
      </c>
      <c r="E95" s="124">
        <f t="shared" si="13"/>
        <v>34030.6</v>
      </c>
      <c r="F95" s="124">
        <f t="shared" si="13"/>
        <v>3151.23</v>
      </c>
      <c r="G95" s="124">
        <f t="shared" si="13"/>
        <v>34030.6</v>
      </c>
      <c r="H95" s="124">
        <f t="shared" si="13"/>
        <v>6318.21</v>
      </c>
      <c r="I95" s="124">
        <f t="shared" si="13"/>
        <v>62242.21</v>
      </c>
      <c r="J95" s="125">
        <f t="shared" si="13"/>
        <v>6318.21</v>
      </c>
    </row>
    <row r="96" spans="1:10" ht="30" x14ac:dyDescent="0.25">
      <c r="A96" s="45" t="s">
        <v>168</v>
      </c>
      <c r="B96" s="54" t="s">
        <v>128</v>
      </c>
      <c r="C96" s="127"/>
      <c r="D96" s="128"/>
      <c r="E96" s="128"/>
      <c r="F96" s="128"/>
      <c r="G96" s="128"/>
      <c r="H96" s="128"/>
      <c r="I96" s="128"/>
      <c r="J96" s="129"/>
    </row>
    <row r="97" spans="1:10" x14ac:dyDescent="0.25">
      <c r="A97" s="43" t="s">
        <v>112</v>
      </c>
      <c r="B97" s="42" t="s">
        <v>111</v>
      </c>
      <c r="C97" s="121">
        <v>134528.46</v>
      </c>
      <c r="D97" s="122">
        <v>176084.99</v>
      </c>
      <c r="E97" s="122">
        <v>238261.89</v>
      </c>
      <c r="F97" s="122">
        <v>317262.7</v>
      </c>
      <c r="G97" s="122">
        <v>352252.03</v>
      </c>
      <c r="H97" s="122">
        <v>487019.39</v>
      </c>
      <c r="I97" s="122">
        <v>569756.18999999994</v>
      </c>
      <c r="J97" s="123">
        <v>841422.54</v>
      </c>
    </row>
    <row r="98" spans="1:10" x14ac:dyDescent="0.25">
      <c r="A98" s="43" t="s">
        <v>114</v>
      </c>
      <c r="B98" s="42" t="s">
        <v>113</v>
      </c>
      <c r="C98" s="121">
        <v>1241.83</v>
      </c>
      <c r="D98" s="122">
        <v>4688.91</v>
      </c>
      <c r="E98" s="122">
        <v>3104.85</v>
      </c>
      <c r="F98" s="122">
        <v>5275.08</v>
      </c>
      <c r="G98" s="122">
        <v>7284.27</v>
      </c>
      <c r="H98" s="122">
        <v>7089.89</v>
      </c>
      <c r="I98" s="122">
        <v>9198.7000000000007</v>
      </c>
      <c r="J98" s="123">
        <v>60998.45</v>
      </c>
    </row>
    <row r="99" spans="1:10" x14ac:dyDescent="0.25">
      <c r="A99" s="45" t="s">
        <v>110</v>
      </c>
      <c r="B99" s="48" t="s">
        <v>123</v>
      </c>
      <c r="C99" s="130">
        <f t="shared" ref="C99:J99" si="14">+C97+C98</f>
        <v>135770.28999999998</v>
      </c>
      <c r="D99" s="131">
        <f t="shared" si="14"/>
        <v>180773.9</v>
      </c>
      <c r="E99" s="131">
        <f t="shared" si="14"/>
        <v>241366.74000000002</v>
      </c>
      <c r="F99" s="131">
        <f t="shared" si="14"/>
        <v>322537.78000000003</v>
      </c>
      <c r="G99" s="131">
        <f t="shared" si="14"/>
        <v>359536.30000000005</v>
      </c>
      <c r="H99" s="131">
        <f t="shared" si="14"/>
        <v>494109.28</v>
      </c>
      <c r="I99" s="131">
        <f t="shared" si="14"/>
        <v>578954.8899999999</v>
      </c>
      <c r="J99" s="132">
        <f t="shared" si="14"/>
        <v>902420.99</v>
      </c>
    </row>
    <row r="100" spans="1:10" ht="17.25" x14ac:dyDescent="0.25">
      <c r="A100" s="55" t="s">
        <v>137</v>
      </c>
      <c r="B100" s="51" t="s">
        <v>144</v>
      </c>
      <c r="C100" s="133"/>
      <c r="D100" s="134">
        <v>0</v>
      </c>
      <c r="E100" s="134"/>
      <c r="F100" s="134">
        <v>0</v>
      </c>
      <c r="G100" s="134"/>
      <c r="H100" s="134">
        <v>0</v>
      </c>
      <c r="I100" s="134"/>
      <c r="J100" s="135">
        <v>0</v>
      </c>
    </row>
    <row r="101" spans="1:10" x14ac:dyDescent="0.25">
      <c r="A101" s="4" t="s">
        <v>132</v>
      </c>
      <c r="B101" s="3"/>
      <c r="C101" s="136">
        <f t="shared" ref="C101:J101" si="15">+C100+C99+C96+C95+C89+C84+C78</f>
        <v>1161787.0099999998</v>
      </c>
      <c r="D101" s="137">
        <f t="shared" si="15"/>
        <v>1445264.2399999998</v>
      </c>
      <c r="E101" s="137">
        <f t="shared" si="15"/>
        <v>2275653.58</v>
      </c>
      <c r="F101" s="137">
        <f t="shared" si="15"/>
        <v>2694953.41</v>
      </c>
      <c r="G101" s="137">
        <f t="shared" si="15"/>
        <v>3877381.9</v>
      </c>
      <c r="H101" s="137">
        <f t="shared" si="15"/>
        <v>4641053.59</v>
      </c>
      <c r="I101" s="137">
        <f t="shared" si="15"/>
        <v>6136012.3499999996</v>
      </c>
      <c r="J101" s="138">
        <f t="shared" si="15"/>
        <v>8756244.9299999997</v>
      </c>
    </row>
    <row r="102" spans="1:10" x14ac:dyDescent="0.25">
      <c r="A102" s="4" t="s">
        <v>162</v>
      </c>
      <c r="B102" s="3"/>
      <c r="C102" s="16"/>
      <c r="D102" s="101">
        <v>20000</v>
      </c>
      <c r="E102" s="17"/>
      <c r="F102" s="101">
        <v>95000</v>
      </c>
      <c r="G102" s="17"/>
      <c r="H102" s="101">
        <v>95000</v>
      </c>
      <c r="I102" s="17"/>
      <c r="J102" s="103">
        <v>95000</v>
      </c>
    </row>
    <row r="103" spans="1:10" x14ac:dyDescent="0.25">
      <c r="A103" s="31"/>
      <c r="B103" s="56"/>
      <c r="C103" s="57"/>
      <c r="D103" s="57"/>
      <c r="E103" s="57"/>
      <c r="F103" s="57"/>
      <c r="G103" s="57"/>
      <c r="H103" s="57"/>
      <c r="I103" s="57"/>
      <c r="J103" s="58"/>
    </row>
    <row r="104" spans="1:10" x14ac:dyDescent="0.25">
      <c r="A104" s="59"/>
      <c r="B104" s="60" t="s">
        <v>129</v>
      </c>
      <c r="C104" s="137">
        <f t="shared" ref="C104:J104" si="16">+C62-C101</f>
        <v>2504739.08</v>
      </c>
      <c r="D104" s="137">
        <f t="shared" si="16"/>
        <v>1931603.52</v>
      </c>
      <c r="E104" s="137">
        <f t="shared" si="16"/>
        <v>3438163.6899999995</v>
      </c>
      <c r="F104" s="137">
        <f t="shared" si="16"/>
        <v>2012696.9900000002</v>
      </c>
      <c r="G104" s="137">
        <f t="shared" si="16"/>
        <v>2541549.9499999997</v>
      </c>
      <c r="H104" s="137">
        <f t="shared" si="16"/>
        <v>1922956.870000001</v>
      </c>
      <c r="I104" s="137">
        <f t="shared" si="16"/>
        <v>2557846.3899999987</v>
      </c>
      <c r="J104" s="138">
        <f t="shared" si="16"/>
        <v>1639403.9800000004</v>
      </c>
    </row>
    <row r="105" spans="1:10" s="37" customFormat="1" x14ac:dyDescent="0.2">
      <c r="A105" s="59"/>
      <c r="B105" s="60" t="s">
        <v>163</v>
      </c>
      <c r="C105" s="18"/>
      <c r="D105" s="141">
        <f>+D63-D102</f>
        <v>112956.07999999999</v>
      </c>
      <c r="E105" s="19"/>
      <c r="F105" s="141">
        <f>+F63-F102</f>
        <v>116956.07999999999</v>
      </c>
      <c r="G105" s="19"/>
      <c r="H105" s="141">
        <f>+H63-H102</f>
        <v>116956.07999999999</v>
      </c>
      <c r="I105" s="19"/>
      <c r="J105" s="139">
        <f>+J63-J102</f>
        <v>116956.07999999999</v>
      </c>
    </row>
    <row r="106" spans="1:10" s="37" customFormat="1" x14ac:dyDescent="0.25">
      <c r="A106" s="61"/>
      <c r="B106" s="60" t="s">
        <v>134</v>
      </c>
      <c r="C106" s="137">
        <v>0</v>
      </c>
      <c r="D106" s="137">
        <f>IF(D104&lt;0,-D104,0)</f>
        <v>0</v>
      </c>
      <c r="E106" s="137">
        <v>0</v>
      </c>
      <c r="F106" s="137">
        <f>IF(F104&lt;0,-F104,0)</f>
        <v>0</v>
      </c>
      <c r="G106" s="137">
        <v>0</v>
      </c>
      <c r="H106" s="137">
        <f>IF(H104&lt;0,-H104,0)</f>
        <v>0</v>
      </c>
      <c r="I106" s="137">
        <v>0</v>
      </c>
      <c r="J106" s="140">
        <f>IF(J104&lt;0,-J104,0)</f>
        <v>0</v>
      </c>
    </row>
    <row r="107" spans="1:10" s="62" customFormat="1" ht="21" customHeight="1" x14ac:dyDescent="0.2">
      <c r="A107" s="2" t="s">
        <v>149</v>
      </c>
      <c r="B107" s="2"/>
      <c r="C107" s="2"/>
      <c r="D107" s="2"/>
      <c r="E107" s="2"/>
      <c r="F107" s="2"/>
      <c r="G107" s="2"/>
      <c r="H107" s="2"/>
      <c r="I107" s="2"/>
      <c r="J107" s="2"/>
    </row>
    <row r="108" spans="1:10" s="62" customFormat="1" ht="21" customHeight="1" x14ac:dyDescent="0.2">
      <c r="A108" s="1" t="s">
        <v>151</v>
      </c>
      <c r="B108" s="1"/>
      <c r="C108" s="1"/>
      <c r="D108" s="1"/>
      <c r="E108" s="1"/>
      <c r="F108" s="1"/>
      <c r="G108" s="1"/>
      <c r="H108" s="1"/>
      <c r="I108" s="1"/>
      <c r="J108" s="1"/>
    </row>
    <row r="109" spans="1:10" s="62" customFormat="1" ht="21" customHeight="1" x14ac:dyDescent="0.2">
      <c r="A109" s="14" t="s">
        <v>167</v>
      </c>
      <c r="B109" s="14"/>
      <c r="C109" s="14"/>
      <c r="D109" s="14"/>
      <c r="E109" s="14"/>
      <c r="F109" s="14"/>
      <c r="G109" s="14"/>
      <c r="H109" s="14"/>
      <c r="I109" s="14"/>
      <c r="J109" s="14"/>
    </row>
  </sheetData>
  <sheetProtection password="D3C7" sheet="1" objects="1" scenarios="1"/>
  <mergeCells count="31">
    <mergeCell ref="A3:J3"/>
    <mergeCell ref="A4:J4"/>
    <mergeCell ref="A7:J7"/>
    <mergeCell ref="A9:J9"/>
    <mergeCell ref="C65:J65"/>
    <mergeCell ref="B65:B67"/>
    <mergeCell ref="A60:B60"/>
    <mergeCell ref="A5:J5"/>
    <mergeCell ref="B11:B13"/>
    <mergeCell ref="C12:D12"/>
    <mergeCell ref="A61:B61"/>
    <mergeCell ref="A62:B62"/>
    <mergeCell ref="A63:B63"/>
    <mergeCell ref="A8:J8"/>
    <mergeCell ref="A11:A13"/>
    <mergeCell ref="A109:J109"/>
    <mergeCell ref="C11:J11"/>
    <mergeCell ref="A6:J6"/>
    <mergeCell ref="B1:J2"/>
    <mergeCell ref="E12:F12"/>
    <mergeCell ref="G12:H12"/>
    <mergeCell ref="I12:J12"/>
    <mergeCell ref="A101:B101"/>
    <mergeCell ref="A102:B102"/>
    <mergeCell ref="A107:J107"/>
    <mergeCell ref="A108:J108"/>
    <mergeCell ref="C66:D66"/>
    <mergeCell ref="E66:F66"/>
    <mergeCell ref="G66:H66"/>
    <mergeCell ref="I66:J66"/>
    <mergeCell ref="A65:A67"/>
  </mergeCells>
  <pageMargins left="0.31496062992126" right="0.118110236220472" top="0.15748031496063" bottom="0" header="0" footer="0"/>
  <pageSetup paperSize="9" scale="1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27"/>
  <sheetViews>
    <sheetView showGridLines="0" topLeftCell="D406" zoomScale="85" zoomScaleNormal="85" workbookViewId="0"/>
  </sheetViews>
  <sheetFormatPr defaultColWidth="12.5703125" defaultRowHeight="15" customHeight="1" x14ac:dyDescent="0.25"/>
  <cols>
    <col min="1" max="1" width="15.7109375" style="62" customWidth="1"/>
    <col min="2" max="2" width="65.85546875" style="62" customWidth="1"/>
    <col min="3" max="3" width="37.140625" style="62" customWidth="1"/>
    <col min="4" max="4" width="35.42578125" style="62" bestFit="1" customWidth="1"/>
    <col min="5" max="5" width="34.85546875" style="62" bestFit="1" customWidth="1"/>
    <col min="6" max="6" width="14" style="62" bestFit="1" customWidth="1"/>
    <col min="7" max="7" width="20.85546875" style="21" customWidth="1"/>
    <col min="8" max="8" width="22" style="21" customWidth="1"/>
    <col min="9" max="9" width="20.140625" style="21" customWidth="1"/>
    <col min="10" max="10" width="21.85546875" style="21" customWidth="1"/>
    <col min="11" max="11" width="19.85546875" style="21" customWidth="1"/>
    <col min="12" max="12" width="23" style="21" customWidth="1"/>
    <col min="13" max="13" width="21.7109375" style="21" customWidth="1"/>
    <col min="14" max="14" width="23.5703125" style="21" customWidth="1"/>
    <col min="15" max="15" width="12.5703125" style="21" customWidth="1"/>
    <col min="16" max="16384" width="12.5703125" style="21"/>
  </cols>
  <sheetData>
    <row r="1" spans="1:14" ht="53.45" customHeight="1" x14ac:dyDescent="0.25">
      <c r="A1" s="149"/>
      <c r="B1" s="9" t="s">
        <v>146</v>
      </c>
      <c r="C1" s="9"/>
      <c r="D1" s="9"/>
      <c r="E1" s="9"/>
      <c r="F1" s="9"/>
      <c r="G1" s="9"/>
      <c r="H1" s="9"/>
      <c r="I1" s="9"/>
      <c r="J1" s="9"/>
      <c r="K1" s="9"/>
      <c r="L1" s="9"/>
      <c r="M1" s="9"/>
      <c r="N1" s="9"/>
    </row>
    <row r="2" spans="1:14" ht="16.5" customHeight="1" x14ac:dyDescent="0.25">
      <c r="A2" s="20"/>
      <c r="B2" s="9"/>
      <c r="C2" s="9"/>
      <c r="D2" s="9"/>
      <c r="E2" s="9"/>
      <c r="F2" s="9"/>
      <c r="G2" s="9"/>
      <c r="H2" s="9"/>
      <c r="I2" s="9"/>
      <c r="J2" s="9"/>
      <c r="K2" s="9"/>
      <c r="L2" s="9"/>
      <c r="M2" s="9"/>
      <c r="N2" s="9"/>
    </row>
    <row r="3" spans="1:14" s="37" customFormat="1" ht="30" customHeight="1" x14ac:dyDescent="0.2">
      <c r="A3" s="10" t="s">
        <v>145</v>
      </c>
      <c r="B3" s="10"/>
      <c r="C3" s="10"/>
      <c r="D3" s="10"/>
      <c r="E3" s="10"/>
      <c r="F3" s="10"/>
      <c r="G3" s="10"/>
      <c r="H3" s="10"/>
      <c r="I3" s="10"/>
      <c r="J3" s="10"/>
      <c r="K3" s="10"/>
      <c r="L3" s="10"/>
      <c r="M3" s="10"/>
      <c r="N3" s="10"/>
    </row>
    <row r="4" spans="1:14" s="37" customFormat="1" ht="15" customHeight="1" x14ac:dyDescent="0.2">
      <c r="A4" s="10" t="s">
        <v>150</v>
      </c>
      <c r="B4" s="10"/>
      <c r="C4" s="10"/>
      <c r="D4" s="10"/>
      <c r="E4" s="10"/>
      <c r="F4" s="10"/>
      <c r="G4" s="10"/>
      <c r="H4" s="10"/>
      <c r="I4" s="10"/>
      <c r="J4" s="10"/>
      <c r="K4" s="10"/>
      <c r="L4" s="10"/>
      <c r="M4" s="10"/>
      <c r="N4" s="10"/>
    </row>
    <row r="5" spans="1:14" s="37" customFormat="1" ht="15" customHeight="1" x14ac:dyDescent="0.2">
      <c r="A5" s="269" t="s">
        <v>164</v>
      </c>
      <c r="B5" s="269"/>
      <c r="C5" s="269"/>
      <c r="D5" s="269"/>
      <c r="E5" s="269"/>
      <c r="F5" s="269"/>
      <c r="G5" s="269"/>
      <c r="H5" s="269"/>
      <c r="I5" s="269"/>
      <c r="J5" s="269"/>
      <c r="K5" s="269"/>
      <c r="L5" s="269"/>
      <c r="M5" s="269"/>
      <c r="N5" s="269"/>
    </row>
    <row r="6" spans="1:14" s="37" customFormat="1" ht="15" customHeight="1" x14ac:dyDescent="0.2">
      <c r="A6" s="10" t="s">
        <v>165</v>
      </c>
      <c r="B6" s="10"/>
      <c r="C6" s="10"/>
      <c r="D6" s="10"/>
      <c r="E6" s="10"/>
      <c r="F6" s="10"/>
      <c r="G6" s="10"/>
      <c r="H6" s="10"/>
      <c r="I6" s="10"/>
      <c r="J6" s="10"/>
      <c r="K6" s="10"/>
      <c r="L6" s="10"/>
      <c r="M6" s="10"/>
      <c r="N6" s="10"/>
    </row>
    <row r="7" spans="1:14" s="37" customFormat="1" ht="65.099999999999994" customHeight="1" x14ac:dyDescent="0.2">
      <c r="A7" s="10" t="s">
        <v>153</v>
      </c>
      <c r="B7" s="10"/>
      <c r="C7" s="10"/>
      <c r="D7" s="10"/>
      <c r="E7" s="10"/>
      <c r="F7" s="10"/>
      <c r="G7" s="10"/>
      <c r="H7" s="10"/>
      <c r="I7" s="10"/>
      <c r="J7" s="10"/>
      <c r="K7" s="10"/>
      <c r="L7" s="10"/>
      <c r="M7" s="10"/>
      <c r="N7" s="10"/>
    </row>
    <row r="8" spans="1:14" s="37" customFormat="1" ht="15" customHeight="1" x14ac:dyDescent="0.2">
      <c r="A8" s="10" t="s">
        <v>152</v>
      </c>
      <c r="B8" s="10"/>
      <c r="C8" s="10"/>
      <c r="D8" s="10"/>
      <c r="E8" s="10"/>
      <c r="F8" s="10"/>
      <c r="G8" s="10"/>
      <c r="H8" s="10"/>
      <c r="I8" s="10"/>
      <c r="J8" s="10"/>
      <c r="K8" s="10"/>
      <c r="L8" s="10"/>
      <c r="M8" s="10"/>
      <c r="N8" s="10"/>
    </row>
    <row r="9" spans="1:14" s="37" customFormat="1" ht="15" customHeight="1" x14ac:dyDescent="0.2">
      <c r="A9" s="269" t="s">
        <v>166</v>
      </c>
      <c r="B9" s="269"/>
      <c r="C9" s="269"/>
      <c r="D9" s="269"/>
      <c r="E9" s="269"/>
      <c r="F9" s="269"/>
      <c r="G9" s="269"/>
      <c r="H9" s="269"/>
      <c r="I9" s="269"/>
      <c r="J9" s="269"/>
      <c r="K9" s="269"/>
      <c r="L9" s="269"/>
      <c r="M9" s="269"/>
      <c r="N9" s="269"/>
    </row>
    <row r="10" spans="1:14" s="24" customFormat="1" ht="18.75" customHeight="1" x14ac:dyDescent="0.25">
      <c r="A10" s="22"/>
      <c r="B10" s="23"/>
      <c r="C10" s="23"/>
      <c r="D10" s="23"/>
      <c r="E10" s="23"/>
      <c r="F10" s="23"/>
      <c r="G10" s="23"/>
      <c r="H10" s="23"/>
      <c r="I10" s="23"/>
      <c r="J10" s="23"/>
      <c r="K10" s="23"/>
      <c r="L10" s="23"/>
      <c r="M10" s="23"/>
      <c r="N10" s="23"/>
    </row>
    <row r="11" spans="1:14" ht="15.6" customHeight="1" x14ac:dyDescent="0.25">
      <c r="A11" s="272" t="s">
        <v>130</v>
      </c>
      <c r="B11" s="277" t="s">
        <v>131</v>
      </c>
      <c r="C11" s="277" t="s">
        <v>169</v>
      </c>
      <c r="D11" s="277" t="s">
        <v>170</v>
      </c>
      <c r="E11" s="277" t="s">
        <v>171</v>
      </c>
      <c r="F11" s="277" t="s">
        <v>172</v>
      </c>
      <c r="G11" s="13" t="s">
        <v>3</v>
      </c>
      <c r="H11" s="12"/>
      <c r="I11" s="12"/>
      <c r="J11" s="12"/>
      <c r="K11" s="12"/>
      <c r="L11" s="12"/>
      <c r="M11" s="12"/>
      <c r="N11" s="11"/>
    </row>
    <row r="12" spans="1:14" ht="33" customHeight="1" x14ac:dyDescent="0.25">
      <c r="A12" s="283"/>
      <c r="B12" s="273"/>
      <c r="C12" s="273"/>
      <c r="D12" s="273"/>
      <c r="E12" s="273"/>
      <c r="F12" s="273"/>
      <c r="G12" s="279" t="s">
        <v>177</v>
      </c>
      <c r="H12" s="280"/>
      <c r="I12" s="8" t="s">
        <v>178</v>
      </c>
      <c r="J12" s="7"/>
      <c r="K12" s="6" t="s">
        <v>179</v>
      </c>
      <c r="L12" s="7"/>
      <c r="M12" s="6" t="s">
        <v>180</v>
      </c>
      <c r="N12" s="5"/>
    </row>
    <row r="13" spans="1:14" ht="37.5" customHeight="1" x14ac:dyDescent="0.25">
      <c r="A13" s="284"/>
      <c r="B13" s="278"/>
      <c r="C13" s="278"/>
      <c r="D13" s="278"/>
      <c r="E13" s="278"/>
      <c r="F13" s="278"/>
      <c r="G13" s="25" t="s">
        <v>143</v>
      </c>
      <c r="H13" s="26" t="s">
        <v>181</v>
      </c>
      <c r="I13" s="27" t="s">
        <v>143</v>
      </c>
      <c r="J13" s="28" t="s">
        <v>181</v>
      </c>
      <c r="K13" s="29" t="s">
        <v>143</v>
      </c>
      <c r="L13" s="28" t="s">
        <v>181</v>
      </c>
      <c r="M13" s="29" t="s">
        <v>143</v>
      </c>
      <c r="N13" s="30" t="s">
        <v>4</v>
      </c>
    </row>
    <row r="14" spans="1:14" s="34" customFormat="1" ht="19.5" customHeight="1" x14ac:dyDescent="0.2">
      <c r="A14" s="31"/>
      <c r="B14" s="32" t="s">
        <v>138</v>
      </c>
      <c r="C14" s="32"/>
      <c r="D14" s="32"/>
      <c r="E14" s="32"/>
      <c r="F14" s="32"/>
      <c r="G14" s="63">
        <v>2919414.26</v>
      </c>
      <c r="H14" s="64">
        <v>2853889.52</v>
      </c>
      <c r="I14" s="33"/>
      <c r="J14" s="33"/>
      <c r="K14" s="33"/>
      <c r="L14" s="33"/>
      <c r="M14" s="33"/>
      <c r="N14" s="33"/>
    </row>
    <row r="15" spans="1:14" s="37" customFormat="1" x14ac:dyDescent="0.2">
      <c r="A15" s="31"/>
      <c r="B15" s="35" t="s">
        <v>157</v>
      </c>
      <c r="C15" s="35"/>
      <c r="D15" s="35"/>
      <c r="E15" s="35"/>
      <c r="F15" s="35"/>
      <c r="G15" s="15"/>
      <c r="H15" s="64">
        <v>132956.07999999999</v>
      </c>
      <c r="I15" s="36"/>
      <c r="J15" s="36"/>
      <c r="K15" s="36"/>
      <c r="L15" s="36"/>
      <c r="M15" s="36"/>
      <c r="N15" s="36"/>
    </row>
    <row r="16" spans="1:14" s="37" customFormat="1" x14ac:dyDescent="0.2">
      <c r="A16" s="31"/>
      <c r="B16" s="38"/>
      <c r="C16" s="38"/>
      <c r="D16" s="38"/>
      <c r="E16" s="38"/>
      <c r="F16" s="38"/>
      <c r="G16" s="39"/>
      <c r="H16" s="39"/>
      <c r="I16" s="40"/>
      <c r="J16" s="40"/>
      <c r="K16" s="40"/>
      <c r="L16" s="40"/>
      <c r="M16" s="40"/>
      <c r="N16" s="40"/>
    </row>
    <row r="17" spans="1:14" s="37" customFormat="1" x14ac:dyDescent="0.25">
      <c r="A17" s="150" t="s">
        <v>7</v>
      </c>
      <c r="B17" s="151" t="s">
        <v>6</v>
      </c>
      <c r="C17" s="195"/>
      <c r="D17" s="195"/>
      <c r="E17" s="195"/>
      <c r="F17" s="199"/>
      <c r="G17" s="65">
        <v>134905.42000000001</v>
      </c>
      <c r="H17" s="66">
        <f>SUM(H18:H24)</f>
        <v>156254.21</v>
      </c>
      <c r="I17" s="66">
        <v>1532314.69</v>
      </c>
      <c r="J17" s="66">
        <f>SUM(J18:J24)</f>
        <v>594773.54999999993</v>
      </c>
      <c r="K17" s="66">
        <v>1653526.41</v>
      </c>
      <c r="L17" s="66">
        <f>SUM(L18:L24)</f>
        <v>1678681.72</v>
      </c>
      <c r="M17" s="66">
        <v>3185508.21</v>
      </c>
      <c r="N17" s="67">
        <f>SUM(N18:N24)</f>
        <v>3700217.2199999997</v>
      </c>
    </row>
    <row r="18" spans="1:14" s="37" customFormat="1" ht="25.5" x14ac:dyDescent="0.25">
      <c r="A18" s="152"/>
      <c r="B18" s="191"/>
      <c r="C18" s="205" t="s">
        <v>187</v>
      </c>
      <c r="D18" s="205" t="s">
        <v>188</v>
      </c>
      <c r="E18" s="205" t="s">
        <v>189</v>
      </c>
      <c r="F18" s="207" t="s">
        <v>190</v>
      </c>
      <c r="G18" s="208"/>
      <c r="H18" s="209">
        <v>0</v>
      </c>
      <c r="I18" s="210"/>
      <c r="J18" s="209">
        <v>0</v>
      </c>
      <c r="K18" s="210"/>
      <c r="L18" s="209">
        <v>0</v>
      </c>
      <c r="M18" s="210"/>
      <c r="N18" s="211">
        <v>807.84</v>
      </c>
    </row>
    <row r="19" spans="1:14" s="37" customFormat="1" ht="25.5" x14ac:dyDescent="0.25">
      <c r="A19" s="152"/>
      <c r="B19" s="191"/>
      <c r="C19" s="212" t="s">
        <v>191</v>
      </c>
      <c r="D19" s="212" t="s">
        <v>192</v>
      </c>
      <c r="E19" s="212" t="s">
        <v>189</v>
      </c>
      <c r="F19" s="213" t="s">
        <v>190</v>
      </c>
      <c r="G19" s="214"/>
      <c r="H19" s="215">
        <v>42423.45</v>
      </c>
      <c r="I19" s="216"/>
      <c r="J19" s="215">
        <v>375281.12</v>
      </c>
      <c r="K19" s="216"/>
      <c r="L19" s="215">
        <v>1382920.35</v>
      </c>
      <c r="M19" s="216"/>
      <c r="N19" s="217">
        <v>2641829.4500000002</v>
      </c>
    </row>
    <row r="20" spans="1:14" s="37" customFormat="1" ht="25.5" x14ac:dyDescent="0.25">
      <c r="A20" s="152"/>
      <c r="B20" s="191"/>
      <c r="C20" s="212" t="s">
        <v>193</v>
      </c>
      <c r="D20" s="212" t="s">
        <v>194</v>
      </c>
      <c r="E20" s="212" t="s">
        <v>189</v>
      </c>
      <c r="F20" s="213" t="s">
        <v>190</v>
      </c>
      <c r="G20" s="214"/>
      <c r="H20" s="215">
        <v>30321.95</v>
      </c>
      <c r="I20" s="216"/>
      <c r="J20" s="215">
        <v>62784.85</v>
      </c>
      <c r="K20" s="216"/>
      <c r="L20" s="215">
        <v>87752.28</v>
      </c>
      <c r="M20" s="216"/>
      <c r="N20" s="217">
        <v>100272.65</v>
      </c>
    </row>
    <row r="21" spans="1:14" s="37" customFormat="1" ht="51" x14ac:dyDescent="0.25">
      <c r="A21" s="152"/>
      <c r="B21" s="191"/>
      <c r="C21" s="212" t="s">
        <v>195</v>
      </c>
      <c r="D21" s="212" t="s">
        <v>192</v>
      </c>
      <c r="E21" s="212" t="s">
        <v>196</v>
      </c>
      <c r="F21" s="213" t="s">
        <v>190</v>
      </c>
      <c r="G21" s="214"/>
      <c r="H21" s="215">
        <v>37004.06</v>
      </c>
      <c r="I21" s="216"/>
      <c r="J21" s="215">
        <v>63849.21</v>
      </c>
      <c r="K21" s="216"/>
      <c r="L21" s="215">
        <v>99119.82</v>
      </c>
      <c r="M21" s="216"/>
      <c r="N21" s="217">
        <v>157333.21</v>
      </c>
    </row>
    <row r="22" spans="1:14" s="37" customFormat="1" ht="51" x14ac:dyDescent="0.25">
      <c r="A22" s="152"/>
      <c r="B22" s="191"/>
      <c r="C22" s="212" t="s">
        <v>197</v>
      </c>
      <c r="D22" s="212" t="s">
        <v>192</v>
      </c>
      <c r="E22" s="212" t="s">
        <v>196</v>
      </c>
      <c r="F22" s="213" t="s">
        <v>190</v>
      </c>
      <c r="G22" s="214"/>
      <c r="H22" s="215">
        <v>27291.69</v>
      </c>
      <c r="I22" s="216"/>
      <c r="J22" s="215">
        <v>40535.97</v>
      </c>
      <c r="K22" s="216"/>
      <c r="L22" s="215">
        <v>51505.71</v>
      </c>
      <c r="M22" s="216"/>
      <c r="N22" s="217">
        <v>371589.11</v>
      </c>
    </row>
    <row r="23" spans="1:14" s="37" customFormat="1" ht="25.5" x14ac:dyDescent="0.25">
      <c r="A23" s="152"/>
      <c r="B23" s="191"/>
      <c r="C23" s="212" t="s">
        <v>198</v>
      </c>
      <c r="D23" s="212" t="s">
        <v>199</v>
      </c>
      <c r="E23" s="212" t="s">
        <v>189</v>
      </c>
      <c r="F23" s="213" t="s">
        <v>190</v>
      </c>
      <c r="G23" s="214"/>
      <c r="H23" s="215">
        <v>11.44</v>
      </c>
      <c r="I23" s="216"/>
      <c r="J23" s="215">
        <v>820.32</v>
      </c>
      <c r="K23" s="216"/>
      <c r="L23" s="215">
        <v>1115.1300000000001</v>
      </c>
      <c r="M23" s="216"/>
      <c r="N23" s="217">
        <v>10664.02</v>
      </c>
    </row>
    <row r="24" spans="1:14" s="37" customFormat="1" ht="25.5" x14ac:dyDescent="0.25">
      <c r="A24" s="152"/>
      <c r="B24" s="191"/>
      <c r="C24" s="192" t="s">
        <v>200</v>
      </c>
      <c r="D24" s="192" t="s">
        <v>199</v>
      </c>
      <c r="E24" s="192" t="s">
        <v>189</v>
      </c>
      <c r="F24" s="196" t="s">
        <v>190</v>
      </c>
      <c r="G24" s="200"/>
      <c r="H24" s="202">
        <v>19201.62</v>
      </c>
      <c r="I24" s="201"/>
      <c r="J24" s="202">
        <v>51502.080000000002</v>
      </c>
      <c r="K24" s="201"/>
      <c r="L24" s="202">
        <v>56268.43</v>
      </c>
      <c r="M24" s="201"/>
      <c r="N24" s="203">
        <v>417720.94</v>
      </c>
    </row>
    <row r="25" spans="1:14" x14ac:dyDescent="0.25">
      <c r="A25" s="152" t="s">
        <v>13</v>
      </c>
      <c r="B25" s="151" t="s">
        <v>12</v>
      </c>
      <c r="C25" s="193"/>
      <c r="D25" s="193"/>
      <c r="E25" s="193"/>
      <c r="F25" s="197"/>
      <c r="G25" s="72"/>
      <c r="H25" s="74"/>
      <c r="I25" s="74"/>
      <c r="J25" s="74"/>
      <c r="K25" s="74"/>
      <c r="L25" s="74"/>
      <c r="M25" s="74"/>
      <c r="N25" s="75"/>
    </row>
    <row r="26" spans="1:14" ht="30" x14ac:dyDescent="0.25">
      <c r="A26" s="155" t="s">
        <v>5</v>
      </c>
      <c r="B26" s="156" t="s">
        <v>136</v>
      </c>
      <c r="C26" s="153"/>
      <c r="D26" s="153"/>
      <c r="E26" s="153"/>
      <c r="F26" s="154"/>
      <c r="G26" s="76">
        <f t="shared" ref="G26:N26" si="0">+G17+G25</f>
        <v>134905.42000000001</v>
      </c>
      <c r="H26" s="77">
        <f t="shared" si="0"/>
        <v>156254.21</v>
      </c>
      <c r="I26" s="77">
        <f t="shared" si="0"/>
        <v>1532314.69</v>
      </c>
      <c r="J26" s="77">
        <f t="shared" si="0"/>
        <v>594773.54999999993</v>
      </c>
      <c r="K26" s="77">
        <f t="shared" si="0"/>
        <v>1653526.41</v>
      </c>
      <c r="L26" s="77">
        <f t="shared" si="0"/>
        <v>1678681.72</v>
      </c>
      <c r="M26" s="77">
        <f t="shared" si="0"/>
        <v>3185508.21</v>
      </c>
      <c r="N26" s="78">
        <f t="shared" si="0"/>
        <v>3700217.2199999997</v>
      </c>
    </row>
    <row r="27" spans="1:14" s="47" customFormat="1" x14ac:dyDescent="0.25">
      <c r="A27" s="152" t="s">
        <v>173</v>
      </c>
      <c r="B27" s="151" t="s">
        <v>14</v>
      </c>
      <c r="C27" s="204"/>
      <c r="D27" s="204"/>
      <c r="E27" s="204"/>
      <c r="F27" s="206"/>
      <c r="G27" s="79">
        <v>197911.42</v>
      </c>
      <c r="H27" s="81">
        <f>SUM(H28:H40)</f>
        <v>6.51</v>
      </c>
      <c r="I27" s="81">
        <v>357340.32</v>
      </c>
      <c r="J27" s="81">
        <f>SUM(J28:J40)</f>
        <v>389310.6</v>
      </c>
      <c r="K27" s="81">
        <v>478624.14</v>
      </c>
      <c r="L27" s="81">
        <f>SUM(L28:L40)</f>
        <v>472701.39</v>
      </c>
      <c r="M27" s="81">
        <v>537781.74</v>
      </c>
      <c r="N27" s="83">
        <f>SUM(N28:N40)</f>
        <v>561754.28</v>
      </c>
    </row>
    <row r="28" spans="1:14" s="47" customFormat="1" ht="25.5" x14ac:dyDescent="0.25">
      <c r="A28" s="152"/>
      <c r="B28" s="191"/>
      <c r="C28" s="205" t="s">
        <v>201</v>
      </c>
      <c r="D28" s="205" t="s">
        <v>202</v>
      </c>
      <c r="E28" s="205" t="s">
        <v>189</v>
      </c>
      <c r="F28" s="207" t="s">
        <v>190</v>
      </c>
      <c r="G28" s="219"/>
      <c r="H28" s="221">
        <v>0</v>
      </c>
      <c r="I28" s="221"/>
      <c r="J28" s="221">
        <v>0</v>
      </c>
      <c r="K28" s="221"/>
      <c r="L28" s="221">
        <v>12998.26</v>
      </c>
      <c r="M28" s="221"/>
      <c r="N28" s="223">
        <v>12998.26</v>
      </c>
    </row>
    <row r="29" spans="1:14" s="47" customFormat="1" ht="38.25" x14ac:dyDescent="0.25">
      <c r="A29" s="152"/>
      <c r="B29" s="191"/>
      <c r="C29" s="212" t="s">
        <v>203</v>
      </c>
      <c r="D29" s="212" t="s">
        <v>202</v>
      </c>
      <c r="E29" s="212" t="s">
        <v>189</v>
      </c>
      <c r="F29" s="213" t="s">
        <v>190</v>
      </c>
      <c r="G29" s="224"/>
      <c r="H29" s="225">
        <v>0</v>
      </c>
      <c r="I29" s="225"/>
      <c r="J29" s="225">
        <v>0</v>
      </c>
      <c r="K29" s="225"/>
      <c r="L29" s="225">
        <v>4545.43</v>
      </c>
      <c r="M29" s="225"/>
      <c r="N29" s="226">
        <v>4545.5</v>
      </c>
    </row>
    <row r="30" spans="1:14" s="47" customFormat="1" ht="38.25" x14ac:dyDescent="0.25">
      <c r="A30" s="152"/>
      <c r="B30" s="191"/>
      <c r="C30" s="212" t="s">
        <v>204</v>
      </c>
      <c r="D30" s="212" t="s">
        <v>202</v>
      </c>
      <c r="E30" s="212" t="s">
        <v>189</v>
      </c>
      <c r="F30" s="213" t="s">
        <v>190</v>
      </c>
      <c r="G30" s="224"/>
      <c r="H30" s="225">
        <v>0</v>
      </c>
      <c r="I30" s="225"/>
      <c r="J30" s="225">
        <v>0</v>
      </c>
      <c r="K30" s="225"/>
      <c r="L30" s="225">
        <v>2404.6999999999998</v>
      </c>
      <c r="M30" s="225"/>
      <c r="N30" s="226">
        <v>2404.6999999999998</v>
      </c>
    </row>
    <row r="31" spans="1:14" s="47" customFormat="1" ht="38.25" x14ac:dyDescent="0.25">
      <c r="A31" s="152"/>
      <c r="B31" s="191"/>
      <c r="C31" s="212" t="s">
        <v>205</v>
      </c>
      <c r="D31" s="212" t="s">
        <v>202</v>
      </c>
      <c r="E31" s="212" t="s">
        <v>189</v>
      </c>
      <c r="F31" s="213" t="s">
        <v>190</v>
      </c>
      <c r="G31" s="224"/>
      <c r="H31" s="225">
        <v>0</v>
      </c>
      <c r="I31" s="225"/>
      <c r="J31" s="225">
        <v>0</v>
      </c>
      <c r="K31" s="225"/>
      <c r="L31" s="225">
        <v>0</v>
      </c>
      <c r="M31" s="225"/>
      <c r="N31" s="226">
        <v>5300</v>
      </c>
    </row>
    <row r="32" spans="1:14" s="47" customFormat="1" ht="38.25" x14ac:dyDescent="0.25">
      <c r="A32" s="152"/>
      <c r="B32" s="191"/>
      <c r="C32" s="212" t="s">
        <v>206</v>
      </c>
      <c r="D32" s="212" t="s">
        <v>202</v>
      </c>
      <c r="E32" s="212" t="s">
        <v>189</v>
      </c>
      <c r="F32" s="213" t="s">
        <v>190</v>
      </c>
      <c r="G32" s="224"/>
      <c r="H32" s="225">
        <v>0</v>
      </c>
      <c r="I32" s="225"/>
      <c r="J32" s="225">
        <v>0</v>
      </c>
      <c r="K32" s="225"/>
      <c r="L32" s="225">
        <v>26880</v>
      </c>
      <c r="M32" s="225"/>
      <c r="N32" s="226">
        <v>38400</v>
      </c>
    </row>
    <row r="33" spans="1:14" s="47" customFormat="1" ht="25.5" x14ac:dyDescent="0.25">
      <c r="A33" s="152"/>
      <c r="B33" s="191"/>
      <c r="C33" s="212" t="s">
        <v>207</v>
      </c>
      <c r="D33" s="212" t="s">
        <v>202</v>
      </c>
      <c r="E33" s="212" t="s">
        <v>189</v>
      </c>
      <c r="F33" s="213" t="s">
        <v>190</v>
      </c>
      <c r="G33" s="224"/>
      <c r="H33" s="225">
        <v>6.51</v>
      </c>
      <c r="I33" s="225"/>
      <c r="J33" s="225">
        <v>170.67</v>
      </c>
      <c r="K33" s="225"/>
      <c r="L33" s="225">
        <v>212.17</v>
      </c>
      <c r="M33" s="225"/>
      <c r="N33" s="226">
        <v>750</v>
      </c>
    </row>
    <row r="34" spans="1:14" s="47" customFormat="1" ht="38.25" x14ac:dyDescent="0.25">
      <c r="A34" s="152"/>
      <c r="B34" s="191"/>
      <c r="C34" s="212" t="s">
        <v>208</v>
      </c>
      <c r="D34" s="212" t="s">
        <v>209</v>
      </c>
      <c r="E34" s="212" t="s">
        <v>189</v>
      </c>
      <c r="F34" s="213" t="s">
        <v>190</v>
      </c>
      <c r="G34" s="224"/>
      <c r="H34" s="225">
        <v>0</v>
      </c>
      <c r="I34" s="225"/>
      <c r="J34" s="225">
        <v>65977.37</v>
      </c>
      <c r="K34" s="225"/>
      <c r="L34" s="225">
        <v>65977.37</v>
      </c>
      <c r="M34" s="225"/>
      <c r="N34" s="226">
        <v>98650.13</v>
      </c>
    </row>
    <row r="35" spans="1:14" s="47" customFormat="1" ht="25.5" x14ac:dyDescent="0.25">
      <c r="A35" s="152"/>
      <c r="B35" s="191"/>
      <c r="C35" s="212" t="s">
        <v>210</v>
      </c>
      <c r="D35" s="212" t="s">
        <v>209</v>
      </c>
      <c r="E35" s="212" t="s">
        <v>211</v>
      </c>
      <c r="F35" s="213" t="s">
        <v>190</v>
      </c>
      <c r="G35" s="224"/>
      <c r="H35" s="225">
        <v>0</v>
      </c>
      <c r="I35" s="225"/>
      <c r="J35" s="225">
        <v>80629.02</v>
      </c>
      <c r="K35" s="225"/>
      <c r="L35" s="225">
        <v>80629.02</v>
      </c>
      <c r="M35" s="225"/>
      <c r="N35" s="226">
        <v>80629.02</v>
      </c>
    </row>
    <row r="36" spans="1:14" s="47" customFormat="1" ht="38.25" x14ac:dyDescent="0.25">
      <c r="A36" s="152"/>
      <c r="B36" s="191"/>
      <c r="C36" s="212" t="s">
        <v>212</v>
      </c>
      <c r="D36" s="212" t="s">
        <v>209</v>
      </c>
      <c r="E36" s="212" t="s">
        <v>189</v>
      </c>
      <c r="F36" s="213" t="s">
        <v>190</v>
      </c>
      <c r="G36" s="224"/>
      <c r="H36" s="225">
        <v>0</v>
      </c>
      <c r="I36" s="225"/>
      <c r="J36" s="225">
        <v>0</v>
      </c>
      <c r="K36" s="225"/>
      <c r="L36" s="225">
        <v>31022.23</v>
      </c>
      <c r="M36" s="225"/>
      <c r="N36" s="226">
        <v>62044.46</v>
      </c>
    </row>
    <row r="37" spans="1:14" s="47" customFormat="1" ht="51" x14ac:dyDescent="0.25">
      <c r="A37" s="152"/>
      <c r="B37" s="191"/>
      <c r="C37" s="212" t="s">
        <v>213</v>
      </c>
      <c r="D37" s="212" t="s">
        <v>209</v>
      </c>
      <c r="E37" s="212" t="s">
        <v>189</v>
      </c>
      <c r="F37" s="213" t="s">
        <v>190</v>
      </c>
      <c r="G37" s="224"/>
      <c r="H37" s="225">
        <v>0</v>
      </c>
      <c r="I37" s="225"/>
      <c r="J37" s="225">
        <v>0</v>
      </c>
      <c r="K37" s="225"/>
      <c r="L37" s="225">
        <v>0</v>
      </c>
      <c r="M37" s="225"/>
      <c r="N37" s="226">
        <v>8000</v>
      </c>
    </row>
    <row r="38" spans="1:14" s="47" customFormat="1" ht="25.5" x14ac:dyDescent="0.25">
      <c r="A38" s="152"/>
      <c r="B38" s="191"/>
      <c r="C38" s="212" t="s">
        <v>214</v>
      </c>
      <c r="D38" s="212" t="s">
        <v>209</v>
      </c>
      <c r="E38" s="212" t="s">
        <v>189</v>
      </c>
      <c r="F38" s="213" t="s">
        <v>190</v>
      </c>
      <c r="G38" s="224"/>
      <c r="H38" s="225">
        <v>0</v>
      </c>
      <c r="I38" s="225"/>
      <c r="J38" s="225">
        <v>39350.199999999997</v>
      </c>
      <c r="K38" s="225"/>
      <c r="L38" s="225">
        <v>40728.089999999997</v>
      </c>
      <c r="M38" s="225"/>
      <c r="N38" s="226">
        <v>40728.089999999997</v>
      </c>
    </row>
    <row r="39" spans="1:14" s="47" customFormat="1" ht="51" x14ac:dyDescent="0.25">
      <c r="A39" s="152"/>
      <c r="B39" s="191"/>
      <c r="C39" s="212" t="s">
        <v>215</v>
      </c>
      <c r="D39" s="212" t="s">
        <v>209</v>
      </c>
      <c r="E39" s="212" t="s">
        <v>189</v>
      </c>
      <c r="F39" s="213" t="s">
        <v>190</v>
      </c>
      <c r="G39" s="224"/>
      <c r="H39" s="225">
        <v>0</v>
      </c>
      <c r="I39" s="225"/>
      <c r="J39" s="225">
        <v>0</v>
      </c>
      <c r="K39" s="225"/>
      <c r="L39" s="225">
        <v>4120.78</v>
      </c>
      <c r="M39" s="225"/>
      <c r="N39" s="226">
        <v>4120.78</v>
      </c>
    </row>
    <row r="40" spans="1:14" s="47" customFormat="1" ht="25.5" x14ac:dyDescent="0.25">
      <c r="A40" s="152"/>
      <c r="B40" s="191"/>
      <c r="C40" s="192" t="s">
        <v>216</v>
      </c>
      <c r="D40" s="192" t="s">
        <v>209</v>
      </c>
      <c r="E40" s="192" t="s">
        <v>217</v>
      </c>
      <c r="F40" s="196" t="s">
        <v>190</v>
      </c>
      <c r="G40" s="218"/>
      <c r="H40" s="220">
        <v>0</v>
      </c>
      <c r="I40" s="220"/>
      <c r="J40" s="220">
        <v>203183.34</v>
      </c>
      <c r="K40" s="220"/>
      <c r="L40" s="220">
        <v>203183.34</v>
      </c>
      <c r="M40" s="220"/>
      <c r="N40" s="222">
        <v>203183.34</v>
      </c>
    </row>
    <row r="41" spans="1:14" x14ac:dyDescent="0.25">
      <c r="A41" s="155" t="s">
        <v>15</v>
      </c>
      <c r="B41" s="157" t="s">
        <v>135</v>
      </c>
      <c r="C41" s="193"/>
      <c r="D41" s="193"/>
      <c r="E41" s="193"/>
      <c r="F41" s="197"/>
      <c r="G41" s="76">
        <f t="shared" ref="G41:N41" si="1">+G27</f>
        <v>197911.42</v>
      </c>
      <c r="H41" s="77">
        <f t="shared" si="1"/>
        <v>6.51</v>
      </c>
      <c r="I41" s="77">
        <f t="shared" si="1"/>
        <v>357340.32</v>
      </c>
      <c r="J41" s="77">
        <f t="shared" si="1"/>
        <v>389310.6</v>
      </c>
      <c r="K41" s="77">
        <f t="shared" si="1"/>
        <v>478624.14</v>
      </c>
      <c r="L41" s="77">
        <f t="shared" si="1"/>
        <v>472701.39</v>
      </c>
      <c r="M41" s="77">
        <f t="shared" si="1"/>
        <v>537781.74</v>
      </c>
      <c r="N41" s="78">
        <f t="shared" si="1"/>
        <v>561754.28</v>
      </c>
    </row>
    <row r="42" spans="1:14" x14ac:dyDescent="0.25">
      <c r="A42" s="152" t="s">
        <v>22</v>
      </c>
      <c r="B42" s="158" t="s">
        <v>21</v>
      </c>
      <c r="C42" s="204"/>
      <c r="D42" s="204"/>
      <c r="E42" s="204"/>
      <c r="F42" s="206"/>
      <c r="G42" s="79">
        <v>66889.460000000006</v>
      </c>
      <c r="H42" s="81">
        <f>SUM(H43:H57)</f>
        <v>50200.36</v>
      </c>
      <c r="I42" s="81">
        <v>203940.27</v>
      </c>
      <c r="J42" s="81">
        <f>SUM(J43:J57)</f>
        <v>128847.31999999999</v>
      </c>
      <c r="K42" s="81">
        <v>313377.90999999997</v>
      </c>
      <c r="L42" s="81">
        <f>SUM(L43:L57)</f>
        <v>314061.75</v>
      </c>
      <c r="M42" s="81">
        <v>367332.03</v>
      </c>
      <c r="N42" s="83">
        <f>SUM(N43:N57)</f>
        <v>427696.33</v>
      </c>
    </row>
    <row r="43" spans="1:14" ht="25.5" x14ac:dyDescent="0.25">
      <c r="A43" s="152"/>
      <c r="B43" s="227"/>
      <c r="C43" s="205" t="s">
        <v>218</v>
      </c>
      <c r="D43" s="205" t="s">
        <v>219</v>
      </c>
      <c r="E43" s="205" t="s">
        <v>189</v>
      </c>
      <c r="F43" s="207" t="s">
        <v>190</v>
      </c>
      <c r="G43" s="219"/>
      <c r="H43" s="221">
        <v>15.36</v>
      </c>
      <c r="I43" s="221"/>
      <c r="J43" s="221">
        <v>1237.82</v>
      </c>
      <c r="K43" s="221"/>
      <c r="L43" s="221">
        <v>2690.91</v>
      </c>
      <c r="M43" s="221"/>
      <c r="N43" s="223">
        <v>4002.6</v>
      </c>
    </row>
    <row r="44" spans="1:14" ht="38.25" x14ac:dyDescent="0.25">
      <c r="A44" s="152"/>
      <c r="B44" s="227"/>
      <c r="C44" s="212" t="s">
        <v>220</v>
      </c>
      <c r="D44" s="212" t="s">
        <v>219</v>
      </c>
      <c r="E44" s="212" t="s">
        <v>189</v>
      </c>
      <c r="F44" s="213" t="s">
        <v>190</v>
      </c>
      <c r="G44" s="224"/>
      <c r="H44" s="225">
        <v>129</v>
      </c>
      <c r="I44" s="225"/>
      <c r="J44" s="225">
        <v>258.52</v>
      </c>
      <c r="K44" s="225"/>
      <c r="L44" s="225">
        <v>464.92</v>
      </c>
      <c r="M44" s="225"/>
      <c r="N44" s="226">
        <v>500</v>
      </c>
    </row>
    <row r="45" spans="1:14" ht="25.5" x14ac:dyDescent="0.25">
      <c r="A45" s="152"/>
      <c r="B45" s="227"/>
      <c r="C45" s="212" t="s">
        <v>221</v>
      </c>
      <c r="D45" s="212" t="s">
        <v>219</v>
      </c>
      <c r="E45" s="212" t="s">
        <v>189</v>
      </c>
      <c r="F45" s="213" t="s">
        <v>190</v>
      </c>
      <c r="G45" s="224"/>
      <c r="H45" s="225">
        <v>3730</v>
      </c>
      <c r="I45" s="225"/>
      <c r="J45" s="225">
        <v>7972.4</v>
      </c>
      <c r="K45" s="225"/>
      <c r="L45" s="225">
        <v>11032.4</v>
      </c>
      <c r="M45" s="225"/>
      <c r="N45" s="226">
        <v>22690</v>
      </c>
    </row>
    <row r="46" spans="1:14" ht="38.25" x14ac:dyDescent="0.25">
      <c r="A46" s="152"/>
      <c r="B46" s="227"/>
      <c r="C46" s="212" t="s">
        <v>222</v>
      </c>
      <c r="D46" s="212" t="s">
        <v>219</v>
      </c>
      <c r="E46" s="212" t="s">
        <v>189</v>
      </c>
      <c r="F46" s="213" t="s">
        <v>190</v>
      </c>
      <c r="G46" s="224"/>
      <c r="H46" s="225">
        <v>6547.24</v>
      </c>
      <c r="I46" s="225"/>
      <c r="J46" s="225">
        <v>10655.14</v>
      </c>
      <c r="K46" s="225"/>
      <c r="L46" s="225">
        <v>29512.1</v>
      </c>
      <c r="M46" s="225"/>
      <c r="N46" s="226">
        <v>35535.42</v>
      </c>
    </row>
    <row r="47" spans="1:14" ht="38.25" x14ac:dyDescent="0.25">
      <c r="A47" s="152"/>
      <c r="B47" s="227"/>
      <c r="C47" s="212" t="s">
        <v>223</v>
      </c>
      <c r="D47" s="212" t="s">
        <v>219</v>
      </c>
      <c r="E47" s="212" t="s">
        <v>189</v>
      </c>
      <c r="F47" s="213" t="s">
        <v>190</v>
      </c>
      <c r="G47" s="224"/>
      <c r="H47" s="225">
        <v>0</v>
      </c>
      <c r="I47" s="225"/>
      <c r="J47" s="225">
        <v>0</v>
      </c>
      <c r="K47" s="225"/>
      <c r="L47" s="225">
        <v>4120.78</v>
      </c>
      <c r="M47" s="225"/>
      <c r="N47" s="226">
        <v>4120.78</v>
      </c>
    </row>
    <row r="48" spans="1:14" ht="25.5" x14ac:dyDescent="0.25">
      <c r="A48" s="152"/>
      <c r="B48" s="227"/>
      <c r="C48" s="212" t="s">
        <v>224</v>
      </c>
      <c r="D48" s="212" t="s">
        <v>219</v>
      </c>
      <c r="E48" s="212" t="s">
        <v>189</v>
      </c>
      <c r="F48" s="213" t="s">
        <v>190</v>
      </c>
      <c r="G48" s="224"/>
      <c r="H48" s="225">
        <v>0</v>
      </c>
      <c r="I48" s="225"/>
      <c r="J48" s="225">
        <v>7766.33</v>
      </c>
      <c r="K48" s="225"/>
      <c r="L48" s="225">
        <v>7766.33</v>
      </c>
      <c r="M48" s="225"/>
      <c r="N48" s="226">
        <v>10000</v>
      </c>
    </row>
    <row r="49" spans="1:14" ht="25.5" x14ac:dyDescent="0.25">
      <c r="A49" s="152"/>
      <c r="B49" s="227"/>
      <c r="C49" s="212" t="s">
        <v>225</v>
      </c>
      <c r="D49" s="212" t="s">
        <v>219</v>
      </c>
      <c r="E49" s="212" t="s">
        <v>189</v>
      </c>
      <c r="F49" s="213" t="s">
        <v>190</v>
      </c>
      <c r="G49" s="224"/>
      <c r="H49" s="225">
        <v>5444.1</v>
      </c>
      <c r="I49" s="225"/>
      <c r="J49" s="225">
        <v>14382.51</v>
      </c>
      <c r="K49" s="225"/>
      <c r="L49" s="225">
        <v>49875.95</v>
      </c>
      <c r="M49" s="225"/>
      <c r="N49" s="226">
        <v>53183.33</v>
      </c>
    </row>
    <row r="50" spans="1:14" ht="38.25" x14ac:dyDescent="0.25">
      <c r="A50" s="152"/>
      <c r="B50" s="227"/>
      <c r="C50" s="212" t="s">
        <v>226</v>
      </c>
      <c r="D50" s="212" t="s">
        <v>227</v>
      </c>
      <c r="E50" s="212" t="s">
        <v>228</v>
      </c>
      <c r="F50" s="213" t="s">
        <v>190</v>
      </c>
      <c r="G50" s="224"/>
      <c r="H50" s="225">
        <v>4607.45</v>
      </c>
      <c r="I50" s="225"/>
      <c r="J50" s="225">
        <v>16712.61</v>
      </c>
      <c r="K50" s="225"/>
      <c r="L50" s="225">
        <v>25641.32</v>
      </c>
      <c r="M50" s="225"/>
      <c r="N50" s="226">
        <v>36101.08</v>
      </c>
    </row>
    <row r="51" spans="1:14" ht="25.5" x14ac:dyDescent="0.25">
      <c r="A51" s="152"/>
      <c r="B51" s="227"/>
      <c r="C51" s="212" t="s">
        <v>229</v>
      </c>
      <c r="D51" s="212" t="s">
        <v>230</v>
      </c>
      <c r="E51" s="212" t="s">
        <v>231</v>
      </c>
      <c r="F51" s="213" t="s">
        <v>190</v>
      </c>
      <c r="G51" s="224"/>
      <c r="H51" s="225">
        <v>0</v>
      </c>
      <c r="I51" s="225"/>
      <c r="J51" s="225">
        <v>891.07</v>
      </c>
      <c r="K51" s="225"/>
      <c r="L51" s="225">
        <v>3583.43</v>
      </c>
      <c r="M51" s="225"/>
      <c r="N51" s="226">
        <v>3625.43</v>
      </c>
    </row>
    <row r="52" spans="1:14" ht="25.5" x14ac:dyDescent="0.25">
      <c r="A52" s="152"/>
      <c r="B52" s="227"/>
      <c r="C52" s="212" t="s">
        <v>232</v>
      </c>
      <c r="D52" s="212" t="s">
        <v>219</v>
      </c>
      <c r="E52" s="212" t="s">
        <v>233</v>
      </c>
      <c r="F52" s="213" t="s">
        <v>190</v>
      </c>
      <c r="G52" s="224"/>
      <c r="H52" s="225">
        <v>0</v>
      </c>
      <c r="I52" s="225"/>
      <c r="J52" s="225">
        <v>0</v>
      </c>
      <c r="K52" s="225"/>
      <c r="L52" s="225">
        <v>0</v>
      </c>
      <c r="M52" s="225"/>
      <c r="N52" s="226">
        <v>21500</v>
      </c>
    </row>
    <row r="53" spans="1:14" ht="25.5" x14ac:dyDescent="0.25">
      <c r="A53" s="152"/>
      <c r="B53" s="227"/>
      <c r="C53" s="212" t="s">
        <v>234</v>
      </c>
      <c r="D53" s="212" t="s">
        <v>235</v>
      </c>
      <c r="E53" s="212" t="s">
        <v>189</v>
      </c>
      <c r="F53" s="213" t="s">
        <v>190</v>
      </c>
      <c r="G53" s="224"/>
      <c r="H53" s="225">
        <v>1580.38</v>
      </c>
      <c r="I53" s="225"/>
      <c r="J53" s="225">
        <v>16600.419999999998</v>
      </c>
      <c r="K53" s="225"/>
      <c r="L53" s="225">
        <v>19140.990000000002</v>
      </c>
      <c r="M53" s="225"/>
      <c r="N53" s="226">
        <v>49532.01</v>
      </c>
    </row>
    <row r="54" spans="1:14" ht="25.5" x14ac:dyDescent="0.25">
      <c r="A54" s="152"/>
      <c r="B54" s="227"/>
      <c r="C54" s="212" t="s">
        <v>236</v>
      </c>
      <c r="D54" s="212" t="s">
        <v>235</v>
      </c>
      <c r="E54" s="212" t="s">
        <v>189</v>
      </c>
      <c r="F54" s="213" t="s">
        <v>190</v>
      </c>
      <c r="G54" s="224"/>
      <c r="H54" s="225">
        <v>0</v>
      </c>
      <c r="I54" s="225"/>
      <c r="J54" s="225">
        <v>741.51</v>
      </c>
      <c r="K54" s="225"/>
      <c r="L54" s="225">
        <v>741.51</v>
      </c>
      <c r="M54" s="225"/>
      <c r="N54" s="226">
        <v>5741.51</v>
      </c>
    </row>
    <row r="55" spans="1:14" ht="25.5" x14ac:dyDescent="0.25">
      <c r="A55" s="152"/>
      <c r="B55" s="227"/>
      <c r="C55" s="212" t="s">
        <v>237</v>
      </c>
      <c r="D55" s="212" t="s">
        <v>235</v>
      </c>
      <c r="E55" s="212" t="s">
        <v>189</v>
      </c>
      <c r="F55" s="213" t="s">
        <v>190</v>
      </c>
      <c r="G55" s="224"/>
      <c r="H55" s="225">
        <v>24846.83</v>
      </c>
      <c r="I55" s="225"/>
      <c r="J55" s="225">
        <v>43689.7</v>
      </c>
      <c r="K55" s="225"/>
      <c r="L55" s="225">
        <v>69834.39</v>
      </c>
      <c r="M55" s="225"/>
      <c r="N55" s="226">
        <v>87364.17</v>
      </c>
    </row>
    <row r="56" spans="1:14" ht="25.5" x14ac:dyDescent="0.25">
      <c r="A56" s="152"/>
      <c r="B56" s="227"/>
      <c r="C56" s="212" t="s">
        <v>238</v>
      </c>
      <c r="D56" s="212" t="s">
        <v>227</v>
      </c>
      <c r="E56" s="212" t="s">
        <v>189</v>
      </c>
      <c r="F56" s="213" t="s">
        <v>190</v>
      </c>
      <c r="G56" s="224"/>
      <c r="H56" s="225">
        <v>3300</v>
      </c>
      <c r="I56" s="225"/>
      <c r="J56" s="225">
        <v>7939.29</v>
      </c>
      <c r="K56" s="225"/>
      <c r="L56" s="225">
        <v>12059.29</v>
      </c>
      <c r="M56" s="225"/>
      <c r="N56" s="226">
        <v>16200</v>
      </c>
    </row>
    <row r="57" spans="1:14" ht="38.25" x14ac:dyDescent="0.25">
      <c r="A57" s="152"/>
      <c r="B57" s="227"/>
      <c r="C57" s="192" t="s">
        <v>239</v>
      </c>
      <c r="D57" s="192" t="s">
        <v>227</v>
      </c>
      <c r="E57" s="192" t="s">
        <v>189</v>
      </c>
      <c r="F57" s="196" t="s">
        <v>190</v>
      </c>
      <c r="G57" s="218"/>
      <c r="H57" s="220">
        <v>0</v>
      </c>
      <c r="I57" s="220"/>
      <c r="J57" s="220">
        <v>0</v>
      </c>
      <c r="K57" s="220"/>
      <c r="L57" s="220">
        <v>77597.429999999993</v>
      </c>
      <c r="M57" s="220"/>
      <c r="N57" s="222">
        <v>77600</v>
      </c>
    </row>
    <row r="58" spans="1:14" ht="30" x14ac:dyDescent="0.25">
      <c r="A58" s="152" t="s">
        <v>24</v>
      </c>
      <c r="B58" s="158" t="s">
        <v>23</v>
      </c>
      <c r="C58" s="194"/>
      <c r="D58" s="194"/>
      <c r="E58" s="194"/>
      <c r="F58" s="198"/>
      <c r="G58" s="79">
        <v>6695.1</v>
      </c>
      <c r="H58" s="81">
        <f>SUM(H59:H60)</f>
        <v>7837.3</v>
      </c>
      <c r="I58" s="81">
        <v>9153.7000000000007</v>
      </c>
      <c r="J58" s="81">
        <f>SUM(J59:J60)</f>
        <v>27725.83</v>
      </c>
      <c r="K58" s="81">
        <v>13288.4</v>
      </c>
      <c r="L58" s="81">
        <f>SUM(L59:L60)</f>
        <v>42209.83</v>
      </c>
      <c r="M58" s="81">
        <v>14439.77</v>
      </c>
      <c r="N58" s="83">
        <f>SUM(N59:N60)</f>
        <v>110570.17</v>
      </c>
    </row>
    <row r="59" spans="1:14" ht="38.25" x14ac:dyDescent="0.25">
      <c r="A59" s="152"/>
      <c r="B59" s="227"/>
      <c r="C59" s="205" t="s">
        <v>240</v>
      </c>
      <c r="D59" s="205" t="s">
        <v>241</v>
      </c>
      <c r="E59" s="205" t="s">
        <v>189</v>
      </c>
      <c r="F59" s="207" t="s">
        <v>190</v>
      </c>
      <c r="G59" s="219"/>
      <c r="H59" s="221">
        <v>7837.3</v>
      </c>
      <c r="I59" s="221"/>
      <c r="J59" s="221">
        <v>27725.83</v>
      </c>
      <c r="K59" s="221"/>
      <c r="L59" s="221">
        <v>42209.83</v>
      </c>
      <c r="M59" s="221"/>
      <c r="N59" s="223">
        <v>110410.17</v>
      </c>
    </row>
    <row r="60" spans="1:14" ht="38.25" x14ac:dyDescent="0.25">
      <c r="A60" s="152"/>
      <c r="B60" s="227"/>
      <c r="C60" s="192" t="s">
        <v>242</v>
      </c>
      <c r="D60" s="192" t="s">
        <v>243</v>
      </c>
      <c r="E60" s="192" t="s">
        <v>189</v>
      </c>
      <c r="F60" s="196" t="s">
        <v>190</v>
      </c>
      <c r="G60" s="218"/>
      <c r="H60" s="220">
        <v>0</v>
      </c>
      <c r="I60" s="220"/>
      <c r="J60" s="220">
        <v>0</v>
      </c>
      <c r="K60" s="220"/>
      <c r="L60" s="220">
        <v>0</v>
      </c>
      <c r="M60" s="220"/>
      <c r="N60" s="222">
        <v>160</v>
      </c>
    </row>
    <row r="61" spans="1:14" x14ac:dyDescent="0.25">
      <c r="A61" s="152" t="s">
        <v>26</v>
      </c>
      <c r="B61" s="151" t="s">
        <v>25</v>
      </c>
      <c r="C61" s="194"/>
      <c r="D61" s="194"/>
      <c r="E61" s="194"/>
      <c r="F61" s="198"/>
      <c r="G61" s="79">
        <v>10171</v>
      </c>
      <c r="H61" s="81">
        <f>SUM(H62:H64)</f>
        <v>34210.28</v>
      </c>
      <c r="I61" s="81">
        <v>11281.05</v>
      </c>
      <c r="J61" s="81">
        <f>SUM(J62:J64)</f>
        <v>35644.799999999996</v>
      </c>
      <c r="K61" s="81">
        <v>42574.03</v>
      </c>
      <c r="L61" s="81">
        <f>SUM(L62:L64)</f>
        <v>36622.6</v>
      </c>
      <c r="M61" s="81">
        <v>44073.99</v>
      </c>
      <c r="N61" s="83">
        <f>SUM(N62:N64)</f>
        <v>46747.08</v>
      </c>
    </row>
    <row r="62" spans="1:14" ht="25.5" x14ac:dyDescent="0.25">
      <c r="A62" s="152"/>
      <c r="B62" s="191"/>
      <c r="C62" s="205" t="s">
        <v>244</v>
      </c>
      <c r="D62" s="205" t="s">
        <v>245</v>
      </c>
      <c r="E62" s="205" t="s">
        <v>189</v>
      </c>
      <c r="F62" s="207" t="s">
        <v>190</v>
      </c>
      <c r="G62" s="219"/>
      <c r="H62" s="221">
        <v>27.57</v>
      </c>
      <c r="I62" s="221"/>
      <c r="J62" s="221">
        <v>69.72</v>
      </c>
      <c r="K62" s="221"/>
      <c r="L62" s="221">
        <v>89.84</v>
      </c>
      <c r="M62" s="221"/>
      <c r="N62" s="223">
        <v>214.32</v>
      </c>
    </row>
    <row r="63" spans="1:14" ht="38.25" x14ac:dyDescent="0.25">
      <c r="A63" s="152"/>
      <c r="B63" s="191"/>
      <c r="C63" s="212" t="s">
        <v>246</v>
      </c>
      <c r="D63" s="212" t="s">
        <v>245</v>
      </c>
      <c r="E63" s="212" t="s">
        <v>247</v>
      </c>
      <c r="F63" s="213" t="s">
        <v>190</v>
      </c>
      <c r="G63" s="224"/>
      <c r="H63" s="225">
        <v>1151.6099999999999</v>
      </c>
      <c r="I63" s="225"/>
      <c r="J63" s="225">
        <v>2543.98</v>
      </c>
      <c r="K63" s="225"/>
      <c r="L63" s="225">
        <v>3501.66</v>
      </c>
      <c r="M63" s="225"/>
      <c r="N63" s="226">
        <v>3501.66</v>
      </c>
    </row>
    <row r="64" spans="1:14" ht="25.5" x14ac:dyDescent="0.25">
      <c r="A64" s="152"/>
      <c r="B64" s="191"/>
      <c r="C64" s="192" t="s">
        <v>248</v>
      </c>
      <c r="D64" s="192" t="s">
        <v>249</v>
      </c>
      <c r="E64" s="192" t="s">
        <v>189</v>
      </c>
      <c r="F64" s="196" t="s">
        <v>190</v>
      </c>
      <c r="G64" s="218"/>
      <c r="H64" s="220">
        <v>33031.1</v>
      </c>
      <c r="I64" s="220"/>
      <c r="J64" s="220">
        <v>33031.1</v>
      </c>
      <c r="K64" s="220"/>
      <c r="L64" s="220">
        <v>33031.1</v>
      </c>
      <c r="M64" s="220"/>
      <c r="N64" s="222">
        <v>43031.1</v>
      </c>
    </row>
    <row r="65" spans="1:14" x14ac:dyDescent="0.25">
      <c r="A65" s="152" t="s">
        <v>28</v>
      </c>
      <c r="B65" s="151" t="s">
        <v>27</v>
      </c>
      <c r="C65" s="193"/>
      <c r="D65" s="193"/>
      <c r="E65" s="193"/>
      <c r="F65" s="197"/>
      <c r="G65" s="84"/>
      <c r="H65" s="86"/>
      <c r="I65" s="86"/>
      <c r="J65" s="86"/>
      <c r="K65" s="86"/>
      <c r="L65" s="86"/>
      <c r="M65" s="86"/>
      <c r="N65" s="88"/>
    </row>
    <row r="66" spans="1:14" x14ac:dyDescent="0.25">
      <c r="A66" s="152" t="s">
        <v>30</v>
      </c>
      <c r="B66" s="151" t="s">
        <v>29</v>
      </c>
      <c r="C66" s="204"/>
      <c r="D66" s="204"/>
      <c r="E66" s="204"/>
      <c r="F66" s="206"/>
      <c r="G66" s="84">
        <v>107253.78</v>
      </c>
      <c r="H66" s="86">
        <f>SUM(H67:H72)</f>
        <v>52951.740000000005</v>
      </c>
      <c r="I66" s="86">
        <v>175860.19</v>
      </c>
      <c r="J66" s="86">
        <f>SUM(J67:J72)</f>
        <v>139561.28</v>
      </c>
      <c r="K66" s="86">
        <v>228464.29</v>
      </c>
      <c r="L66" s="86">
        <f>SUM(L67:L72)</f>
        <v>232675.19</v>
      </c>
      <c r="M66" s="86">
        <v>346335.13</v>
      </c>
      <c r="N66" s="88">
        <f>SUM(N67:N72)</f>
        <v>380565.95999999996</v>
      </c>
    </row>
    <row r="67" spans="1:14" ht="38.25" x14ac:dyDescent="0.25">
      <c r="A67" s="152"/>
      <c r="B67" s="191"/>
      <c r="C67" s="205" t="s">
        <v>250</v>
      </c>
      <c r="D67" s="205" t="s">
        <v>251</v>
      </c>
      <c r="E67" s="205" t="s">
        <v>252</v>
      </c>
      <c r="F67" s="207" t="s">
        <v>190</v>
      </c>
      <c r="G67" s="229"/>
      <c r="H67" s="236">
        <v>0</v>
      </c>
      <c r="I67" s="231"/>
      <c r="J67" s="236">
        <v>0</v>
      </c>
      <c r="K67" s="231"/>
      <c r="L67" s="236">
        <v>0</v>
      </c>
      <c r="M67" s="231"/>
      <c r="N67" s="237">
        <v>68465.25</v>
      </c>
    </row>
    <row r="68" spans="1:14" ht="38.25" x14ac:dyDescent="0.25">
      <c r="A68" s="152"/>
      <c r="B68" s="191"/>
      <c r="C68" s="212" t="s">
        <v>253</v>
      </c>
      <c r="D68" s="212" t="s">
        <v>254</v>
      </c>
      <c r="E68" s="212" t="s">
        <v>255</v>
      </c>
      <c r="F68" s="213" t="s">
        <v>190</v>
      </c>
      <c r="G68" s="238"/>
      <c r="H68" s="239">
        <v>1241.17</v>
      </c>
      <c r="I68" s="240"/>
      <c r="J68" s="239">
        <v>12619.56</v>
      </c>
      <c r="K68" s="240"/>
      <c r="L68" s="239">
        <v>21876.75</v>
      </c>
      <c r="M68" s="240"/>
      <c r="N68" s="241">
        <v>25390.11</v>
      </c>
    </row>
    <row r="69" spans="1:14" ht="25.5" x14ac:dyDescent="0.25">
      <c r="A69" s="152"/>
      <c r="B69" s="191"/>
      <c r="C69" s="212" t="s">
        <v>256</v>
      </c>
      <c r="D69" s="212" t="s">
        <v>254</v>
      </c>
      <c r="E69" s="212" t="s">
        <v>255</v>
      </c>
      <c r="F69" s="213" t="s">
        <v>190</v>
      </c>
      <c r="G69" s="238"/>
      <c r="H69" s="239">
        <v>24696.26</v>
      </c>
      <c r="I69" s="240"/>
      <c r="J69" s="239">
        <v>66812.77</v>
      </c>
      <c r="K69" s="240"/>
      <c r="L69" s="239">
        <v>91966.26</v>
      </c>
      <c r="M69" s="240"/>
      <c r="N69" s="241">
        <v>134229.75</v>
      </c>
    </row>
    <row r="70" spans="1:14" ht="38.25" x14ac:dyDescent="0.25">
      <c r="A70" s="152"/>
      <c r="B70" s="191"/>
      <c r="C70" s="212" t="s">
        <v>257</v>
      </c>
      <c r="D70" s="212" t="s">
        <v>258</v>
      </c>
      <c r="E70" s="212" t="s">
        <v>259</v>
      </c>
      <c r="F70" s="213" t="s">
        <v>190</v>
      </c>
      <c r="G70" s="238"/>
      <c r="H70" s="239">
        <v>1151.6099999999999</v>
      </c>
      <c r="I70" s="240"/>
      <c r="J70" s="239">
        <v>2543.98</v>
      </c>
      <c r="K70" s="240"/>
      <c r="L70" s="239">
        <v>3501.66</v>
      </c>
      <c r="M70" s="240"/>
      <c r="N70" s="241">
        <v>3501.66</v>
      </c>
    </row>
    <row r="71" spans="1:14" ht="25.5" x14ac:dyDescent="0.25">
      <c r="A71" s="152"/>
      <c r="B71" s="191"/>
      <c r="C71" s="212" t="s">
        <v>260</v>
      </c>
      <c r="D71" s="212" t="s">
        <v>261</v>
      </c>
      <c r="E71" s="212" t="s">
        <v>189</v>
      </c>
      <c r="F71" s="213" t="s">
        <v>190</v>
      </c>
      <c r="G71" s="238"/>
      <c r="H71" s="239">
        <v>25862.7</v>
      </c>
      <c r="I71" s="240"/>
      <c r="J71" s="239">
        <v>57584.97</v>
      </c>
      <c r="K71" s="240"/>
      <c r="L71" s="239">
        <v>115330.52</v>
      </c>
      <c r="M71" s="240"/>
      <c r="N71" s="241">
        <v>142979.19</v>
      </c>
    </row>
    <row r="72" spans="1:14" ht="25.5" x14ac:dyDescent="0.25">
      <c r="A72" s="152"/>
      <c r="B72" s="191"/>
      <c r="C72" s="192" t="s">
        <v>262</v>
      </c>
      <c r="D72" s="192" t="s">
        <v>263</v>
      </c>
      <c r="E72" s="192" t="s">
        <v>264</v>
      </c>
      <c r="F72" s="196" t="s">
        <v>190</v>
      </c>
      <c r="G72" s="228"/>
      <c r="H72" s="232">
        <v>0</v>
      </c>
      <c r="I72" s="230"/>
      <c r="J72" s="232">
        <v>0</v>
      </c>
      <c r="K72" s="230"/>
      <c r="L72" s="232">
        <v>0</v>
      </c>
      <c r="M72" s="230"/>
      <c r="N72" s="234">
        <v>6000</v>
      </c>
    </row>
    <row r="73" spans="1:14" x14ac:dyDescent="0.25">
      <c r="A73" s="155" t="s">
        <v>20</v>
      </c>
      <c r="B73" s="157" t="s">
        <v>119</v>
      </c>
      <c r="C73" s="193"/>
      <c r="D73" s="193"/>
      <c r="E73" s="193"/>
      <c r="F73" s="197"/>
      <c r="G73" s="76">
        <f t="shared" ref="G73:N73" si="2">+G66+G65+G61+G58+G42</f>
        <v>191009.34000000003</v>
      </c>
      <c r="H73" s="77">
        <f t="shared" si="2"/>
        <v>145199.67999999999</v>
      </c>
      <c r="I73" s="77">
        <f t="shared" si="2"/>
        <v>400235.20999999996</v>
      </c>
      <c r="J73" s="77">
        <f t="shared" si="2"/>
        <v>331779.23</v>
      </c>
      <c r="K73" s="77">
        <f t="shared" si="2"/>
        <v>597704.63</v>
      </c>
      <c r="L73" s="77">
        <f t="shared" si="2"/>
        <v>625569.37</v>
      </c>
      <c r="M73" s="77">
        <f t="shared" si="2"/>
        <v>772180.92</v>
      </c>
      <c r="N73" s="78">
        <f t="shared" si="2"/>
        <v>965579.54</v>
      </c>
    </row>
    <row r="74" spans="1:14" x14ac:dyDescent="0.25">
      <c r="A74" s="152" t="s">
        <v>33</v>
      </c>
      <c r="B74" s="151" t="s">
        <v>32</v>
      </c>
      <c r="C74" s="153"/>
      <c r="D74" s="153"/>
      <c r="E74" s="153"/>
      <c r="F74" s="154"/>
      <c r="G74" s="84"/>
      <c r="H74" s="86"/>
      <c r="I74" s="86"/>
      <c r="J74" s="86"/>
      <c r="K74" s="86"/>
      <c r="L74" s="86"/>
      <c r="M74" s="86"/>
      <c r="N74" s="88"/>
    </row>
    <row r="75" spans="1:14" x14ac:dyDescent="0.25">
      <c r="A75" s="152" t="s">
        <v>34</v>
      </c>
      <c r="B75" s="151" t="s">
        <v>0</v>
      </c>
      <c r="C75" s="204"/>
      <c r="D75" s="204"/>
      <c r="E75" s="204"/>
      <c r="F75" s="206"/>
      <c r="G75" s="84">
        <v>76298.11</v>
      </c>
      <c r="H75" s="86">
        <f>SUM(H76:H86)</f>
        <v>39000</v>
      </c>
      <c r="I75" s="86">
        <v>147516.41</v>
      </c>
      <c r="J75" s="86">
        <f>SUM(J76:J86)</f>
        <v>214810.14</v>
      </c>
      <c r="K75" s="86">
        <v>212251.38</v>
      </c>
      <c r="L75" s="86">
        <f>SUM(L76:L86)</f>
        <v>318785.39</v>
      </c>
      <c r="M75" s="86">
        <v>416279.96</v>
      </c>
      <c r="N75" s="88">
        <f>SUM(N76:N86)</f>
        <v>869471.08</v>
      </c>
    </row>
    <row r="76" spans="1:14" ht="38.25" x14ac:dyDescent="0.25">
      <c r="A76" s="152"/>
      <c r="B76" s="191"/>
      <c r="C76" s="205" t="s">
        <v>265</v>
      </c>
      <c r="D76" s="205" t="s">
        <v>266</v>
      </c>
      <c r="E76" s="205" t="s">
        <v>189</v>
      </c>
      <c r="F76" s="207" t="s">
        <v>267</v>
      </c>
      <c r="G76" s="229"/>
      <c r="H76" s="236">
        <v>0</v>
      </c>
      <c r="I76" s="231"/>
      <c r="J76" s="236">
        <v>0</v>
      </c>
      <c r="K76" s="231"/>
      <c r="L76" s="236">
        <v>29294.93</v>
      </c>
      <c r="M76" s="231"/>
      <c r="N76" s="237">
        <v>38909.919999999998</v>
      </c>
    </row>
    <row r="77" spans="1:14" ht="38.25" x14ac:dyDescent="0.25">
      <c r="A77" s="152"/>
      <c r="B77" s="191"/>
      <c r="C77" s="212" t="s">
        <v>268</v>
      </c>
      <c r="D77" s="212" t="s">
        <v>269</v>
      </c>
      <c r="E77" s="212" t="s">
        <v>189</v>
      </c>
      <c r="F77" s="213" t="s">
        <v>267</v>
      </c>
      <c r="G77" s="238"/>
      <c r="H77" s="239">
        <v>0</v>
      </c>
      <c r="I77" s="240"/>
      <c r="J77" s="239">
        <v>95888.14</v>
      </c>
      <c r="K77" s="240"/>
      <c r="L77" s="239">
        <v>170568.46</v>
      </c>
      <c r="M77" s="240"/>
      <c r="N77" s="241">
        <v>470568.46</v>
      </c>
    </row>
    <row r="78" spans="1:14" ht="89.25" x14ac:dyDescent="0.25">
      <c r="A78" s="152"/>
      <c r="B78" s="191"/>
      <c r="C78" s="212" t="s">
        <v>270</v>
      </c>
      <c r="D78" s="212" t="s">
        <v>266</v>
      </c>
      <c r="E78" s="212" t="s">
        <v>189</v>
      </c>
      <c r="F78" s="213" t="s">
        <v>267</v>
      </c>
      <c r="G78" s="238"/>
      <c r="H78" s="239">
        <v>0</v>
      </c>
      <c r="I78" s="240"/>
      <c r="J78" s="239">
        <v>0</v>
      </c>
      <c r="K78" s="240"/>
      <c r="L78" s="239">
        <v>0</v>
      </c>
      <c r="M78" s="240"/>
      <c r="N78" s="241">
        <v>31701.439999999999</v>
      </c>
    </row>
    <row r="79" spans="1:14" ht="51" x14ac:dyDescent="0.25">
      <c r="A79" s="152"/>
      <c r="B79" s="191"/>
      <c r="C79" s="212" t="s">
        <v>271</v>
      </c>
      <c r="D79" s="212" t="s">
        <v>266</v>
      </c>
      <c r="E79" s="212" t="s">
        <v>189</v>
      </c>
      <c r="F79" s="213" t="s">
        <v>267</v>
      </c>
      <c r="G79" s="238"/>
      <c r="H79" s="239">
        <v>0</v>
      </c>
      <c r="I79" s="240"/>
      <c r="J79" s="239">
        <v>79922</v>
      </c>
      <c r="K79" s="240"/>
      <c r="L79" s="239">
        <v>79922</v>
      </c>
      <c r="M79" s="240"/>
      <c r="N79" s="241">
        <v>79922</v>
      </c>
    </row>
    <row r="80" spans="1:14" ht="89.25" x14ac:dyDescent="0.25">
      <c r="A80" s="152"/>
      <c r="B80" s="191"/>
      <c r="C80" s="212" t="s">
        <v>272</v>
      </c>
      <c r="D80" s="212" t="s">
        <v>266</v>
      </c>
      <c r="E80" s="212" t="s">
        <v>189</v>
      </c>
      <c r="F80" s="213" t="s">
        <v>267</v>
      </c>
      <c r="G80" s="238"/>
      <c r="H80" s="239">
        <v>0</v>
      </c>
      <c r="I80" s="240"/>
      <c r="J80" s="239">
        <v>0</v>
      </c>
      <c r="K80" s="240"/>
      <c r="L80" s="239">
        <v>0</v>
      </c>
      <c r="M80" s="240"/>
      <c r="N80" s="241">
        <v>13440.72</v>
      </c>
    </row>
    <row r="81" spans="1:14" ht="89.25" x14ac:dyDescent="0.25">
      <c r="A81" s="152"/>
      <c r="B81" s="191"/>
      <c r="C81" s="212" t="s">
        <v>273</v>
      </c>
      <c r="D81" s="212" t="s">
        <v>266</v>
      </c>
      <c r="E81" s="212" t="s">
        <v>189</v>
      </c>
      <c r="F81" s="213" t="s">
        <v>267</v>
      </c>
      <c r="G81" s="238"/>
      <c r="H81" s="239">
        <v>25000</v>
      </c>
      <c r="I81" s="240"/>
      <c r="J81" s="239">
        <v>25000</v>
      </c>
      <c r="K81" s="240"/>
      <c r="L81" s="239">
        <v>25000</v>
      </c>
      <c r="M81" s="240"/>
      <c r="N81" s="241">
        <v>50000</v>
      </c>
    </row>
    <row r="82" spans="1:14" ht="63.75" x14ac:dyDescent="0.25">
      <c r="A82" s="152"/>
      <c r="B82" s="191"/>
      <c r="C82" s="212" t="s">
        <v>274</v>
      </c>
      <c r="D82" s="212" t="s">
        <v>266</v>
      </c>
      <c r="E82" s="212" t="s">
        <v>189</v>
      </c>
      <c r="F82" s="213" t="s">
        <v>267</v>
      </c>
      <c r="G82" s="238"/>
      <c r="H82" s="239">
        <v>14000</v>
      </c>
      <c r="I82" s="240"/>
      <c r="J82" s="239">
        <v>14000</v>
      </c>
      <c r="K82" s="240"/>
      <c r="L82" s="239">
        <v>14000</v>
      </c>
      <c r="M82" s="240"/>
      <c r="N82" s="241">
        <v>14000</v>
      </c>
    </row>
    <row r="83" spans="1:14" ht="76.5" x14ac:dyDescent="0.25">
      <c r="A83" s="152"/>
      <c r="B83" s="191"/>
      <c r="C83" s="212" t="s">
        <v>275</v>
      </c>
      <c r="D83" s="212" t="s">
        <v>276</v>
      </c>
      <c r="E83" s="212" t="s">
        <v>277</v>
      </c>
      <c r="F83" s="213" t="s">
        <v>267</v>
      </c>
      <c r="G83" s="238"/>
      <c r="H83" s="239">
        <v>0</v>
      </c>
      <c r="I83" s="240"/>
      <c r="J83" s="239">
        <v>0</v>
      </c>
      <c r="K83" s="240"/>
      <c r="L83" s="239">
        <v>0</v>
      </c>
      <c r="M83" s="240"/>
      <c r="N83" s="241">
        <v>3928.4</v>
      </c>
    </row>
    <row r="84" spans="1:14" ht="38.25" x14ac:dyDescent="0.25">
      <c r="A84" s="152"/>
      <c r="B84" s="191"/>
      <c r="C84" s="212" t="s">
        <v>278</v>
      </c>
      <c r="D84" s="212" t="s">
        <v>269</v>
      </c>
      <c r="E84" s="212" t="s">
        <v>279</v>
      </c>
      <c r="F84" s="213" t="s">
        <v>267</v>
      </c>
      <c r="G84" s="238"/>
      <c r="H84" s="239">
        <v>0</v>
      </c>
      <c r="I84" s="240"/>
      <c r="J84" s="239">
        <v>0</v>
      </c>
      <c r="K84" s="240"/>
      <c r="L84" s="239">
        <v>0</v>
      </c>
      <c r="M84" s="240"/>
      <c r="N84" s="241">
        <v>65050</v>
      </c>
    </row>
    <row r="85" spans="1:14" ht="25.5" x14ac:dyDescent="0.25">
      <c r="A85" s="152"/>
      <c r="B85" s="191"/>
      <c r="C85" s="212" t="s">
        <v>280</v>
      </c>
      <c r="D85" s="212" t="s">
        <v>269</v>
      </c>
      <c r="E85" s="212" t="s">
        <v>189</v>
      </c>
      <c r="F85" s="213" t="s">
        <v>267</v>
      </c>
      <c r="G85" s="238"/>
      <c r="H85" s="239">
        <v>0</v>
      </c>
      <c r="I85" s="240"/>
      <c r="J85" s="239">
        <v>0</v>
      </c>
      <c r="K85" s="240"/>
      <c r="L85" s="239">
        <v>0</v>
      </c>
      <c r="M85" s="240"/>
      <c r="N85" s="241">
        <v>21950.14</v>
      </c>
    </row>
    <row r="86" spans="1:14" ht="38.25" x14ac:dyDescent="0.25">
      <c r="A86" s="152"/>
      <c r="B86" s="191"/>
      <c r="C86" s="192" t="s">
        <v>281</v>
      </c>
      <c r="D86" s="192" t="s">
        <v>269</v>
      </c>
      <c r="E86" s="192" t="s">
        <v>279</v>
      </c>
      <c r="F86" s="196" t="s">
        <v>267</v>
      </c>
      <c r="G86" s="228"/>
      <c r="H86" s="232">
        <v>0</v>
      </c>
      <c r="I86" s="230"/>
      <c r="J86" s="232">
        <v>0</v>
      </c>
      <c r="K86" s="230"/>
      <c r="L86" s="232">
        <v>0</v>
      </c>
      <c r="M86" s="230"/>
      <c r="N86" s="234">
        <v>80000</v>
      </c>
    </row>
    <row r="87" spans="1:14" x14ac:dyDescent="0.25">
      <c r="A87" s="152" t="s">
        <v>35</v>
      </c>
      <c r="B87" s="151" t="s">
        <v>1</v>
      </c>
      <c r="C87" s="194"/>
      <c r="D87" s="194"/>
      <c r="E87" s="194"/>
      <c r="F87" s="198"/>
      <c r="G87" s="84"/>
      <c r="H87" s="86">
        <f>SUM(H88:H90)</f>
        <v>0</v>
      </c>
      <c r="I87" s="86">
        <v>75000</v>
      </c>
      <c r="J87" s="86">
        <f>SUM(J88:J90)</f>
        <v>0</v>
      </c>
      <c r="K87" s="86">
        <v>75000</v>
      </c>
      <c r="L87" s="86">
        <f>SUM(L88:L90)</f>
        <v>94055.69</v>
      </c>
      <c r="M87" s="86">
        <v>161856.43</v>
      </c>
      <c r="N87" s="88">
        <f>SUM(N88:N90)</f>
        <v>475878.28</v>
      </c>
    </row>
    <row r="88" spans="1:14" ht="38.25" x14ac:dyDescent="0.25">
      <c r="A88" s="152"/>
      <c r="B88" s="191"/>
      <c r="C88" s="205" t="s">
        <v>282</v>
      </c>
      <c r="D88" s="205" t="s">
        <v>283</v>
      </c>
      <c r="E88" s="205" t="s">
        <v>284</v>
      </c>
      <c r="F88" s="207" t="s">
        <v>267</v>
      </c>
      <c r="G88" s="229"/>
      <c r="H88" s="236">
        <v>0</v>
      </c>
      <c r="I88" s="231"/>
      <c r="J88" s="236">
        <v>0</v>
      </c>
      <c r="K88" s="231"/>
      <c r="L88" s="236">
        <v>75000</v>
      </c>
      <c r="M88" s="231"/>
      <c r="N88" s="237">
        <v>75000</v>
      </c>
    </row>
    <row r="89" spans="1:14" ht="38.25" x14ac:dyDescent="0.25">
      <c r="A89" s="152"/>
      <c r="B89" s="191"/>
      <c r="C89" s="212" t="s">
        <v>285</v>
      </c>
      <c r="D89" s="212" t="s">
        <v>283</v>
      </c>
      <c r="E89" s="212" t="s">
        <v>284</v>
      </c>
      <c r="F89" s="213" t="s">
        <v>267</v>
      </c>
      <c r="G89" s="238"/>
      <c r="H89" s="239">
        <v>0</v>
      </c>
      <c r="I89" s="240"/>
      <c r="J89" s="239">
        <v>0</v>
      </c>
      <c r="K89" s="240"/>
      <c r="L89" s="239">
        <v>0</v>
      </c>
      <c r="M89" s="240"/>
      <c r="N89" s="241">
        <v>381822.59</v>
      </c>
    </row>
    <row r="90" spans="1:14" ht="38.25" x14ac:dyDescent="0.25">
      <c r="A90" s="152"/>
      <c r="B90" s="191"/>
      <c r="C90" s="192" t="s">
        <v>286</v>
      </c>
      <c r="D90" s="192" t="s">
        <v>283</v>
      </c>
      <c r="E90" s="192" t="s">
        <v>284</v>
      </c>
      <c r="F90" s="196" t="s">
        <v>267</v>
      </c>
      <c r="G90" s="228"/>
      <c r="H90" s="232">
        <v>0</v>
      </c>
      <c r="I90" s="230"/>
      <c r="J90" s="232">
        <v>0</v>
      </c>
      <c r="K90" s="230"/>
      <c r="L90" s="232">
        <v>19055.689999999999</v>
      </c>
      <c r="M90" s="230"/>
      <c r="N90" s="234">
        <v>19055.689999999999</v>
      </c>
    </row>
    <row r="91" spans="1:14" x14ac:dyDescent="0.25">
      <c r="A91" s="152" t="s">
        <v>37</v>
      </c>
      <c r="B91" s="151" t="s">
        <v>36</v>
      </c>
      <c r="C91" s="194"/>
      <c r="D91" s="194"/>
      <c r="E91" s="194"/>
      <c r="F91" s="198"/>
      <c r="G91" s="79"/>
      <c r="H91" s="81">
        <f>SUM(H92:H93)</f>
        <v>0</v>
      </c>
      <c r="I91" s="81">
        <v>20204</v>
      </c>
      <c r="J91" s="81">
        <f>SUM(J92:J93)</f>
        <v>0</v>
      </c>
      <c r="K91" s="81">
        <v>22321</v>
      </c>
      <c r="L91" s="81">
        <f>SUM(L92:L93)</f>
        <v>19055.689999999999</v>
      </c>
      <c r="M91" s="81">
        <v>22321</v>
      </c>
      <c r="N91" s="83">
        <f>SUM(N92:N93)</f>
        <v>37698.75</v>
      </c>
    </row>
    <row r="92" spans="1:14" ht="25.5" x14ac:dyDescent="0.25">
      <c r="A92" s="152"/>
      <c r="B92" s="191"/>
      <c r="C92" s="205" t="s">
        <v>287</v>
      </c>
      <c r="D92" s="205" t="s">
        <v>288</v>
      </c>
      <c r="E92" s="205" t="s">
        <v>189</v>
      </c>
      <c r="F92" s="207" t="s">
        <v>267</v>
      </c>
      <c r="G92" s="219"/>
      <c r="H92" s="221">
        <v>0</v>
      </c>
      <c r="I92" s="221"/>
      <c r="J92" s="221">
        <v>0</v>
      </c>
      <c r="K92" s="221"/>
      <c r="L92" s="221">
        <v>19055.689999999999</v>
      </c>
      <c r="M92" s="221"/>
      <c r="N92" s="223">
        <v>19055.689999999999</v>
      </c>
    </row>
    <row r="93" spans="1:14" ht="25.5" x14ac:dyDescent="0.25">
      <c r="A93" s="152"/>
      <c r="B93" s="191"/>
      <c r="C93" s="192" t="s">
        <v>289</v>
      </c>
      <c r="D93" s="192" t="s">
        <v>290</v>
      </c>
      <c r="E93" s="192" t="s">
        <v>189</v>
      </c>
      <c r="F93" s="196" t="s">
        <v>267</v>
      </c>
      <c r="G93" s="218"/>
      <c r="H93" s="220">
        <v>0</v>
      </c>
      <c r="I93" s="220"/>
      <c r="J93" s="220">
        <v>0</v>
      </c>
      <c r="K93" s="220"/>
      <c r="L93" s="220">
        <v>0</v>
      </c>
      <c r="M93" s="220"/>
      <c r="N93" s="222">
        <v>18643.060000000001</v>
      </c>
    </row>
    <row r="94" spans="1:14" x14ac:dyDescent="0.25">
      <c r="A94" s="152" t="s">
        <v>38</v>
      </c>
      <c r="B94" s="151" t="s">
        <v>2</v>
      </c>
      <c r="C94" s="194"/>
      <c r="D94" s="194"/>
      <c r="E94" s="194"/>
      <c r="F94" s="198"/>
      <c r="G94" s="79">
        <v>8535.23</v>
      </c>
      <c r="H94" s="81">
        <v>6068.24</v>
      </c>
      <c r="I94" s="81">
        <v>19279.580000000002</v>
      </c>
      <c r="J94" s="81">
        <v>8002.41</v>
      </c>
      <c r="K94" s="81">
        <v>52257.14</v>
      </c>
      <c r="L94" s="81">
        <v>13677.84</v>
      </c>
      <c r="M94" s="81">
        <v>88759.9</v>
      </c>
      <c r="N94" s="83">
        <v>33677.839999999997</v>
      </c>
    </row>
    <row r="95" spans="1:14" ht="51" x14ac:dyDescent="0.25">
      <c r="A95" s="152"/>
      <c r="B95" s="191"/>
      <c r="C95" s="194" t="s">
        <v>291</v>
      </c>
      <c r="D95" s="194" t="s">
        <v>292</v>
      </c>
      <c r="E95" s="194" t="s">
        <v>293</v>
      </c>
      <c r="F95" s="198" t="s">
        <v>267</v>
      </c>
      <c r="G95" s="79"/>
      <c r="H95" s="81">
        <v>6068.24</v>
      </c>
      <c r="I95" s="81"/>
      <c r="J95" s="81">
        <v>8002.41</v>
      </c>
      <c r="K95" s="81"/>
      <c r="L95" s="81">
        <v>13677.84</v>
      </c>
      <c r="M95" s="81"/>
      <c r="N95" s="83">
        <v>33677.839999999997</v>
      </c>
    </row>
    <row r="96" spans="1:14" x14ac:dyDescent="0.25">
      <c r="A96" s="155" t="s">
        <v>31</v>
      </c>
      <c r="B96" s="157" t="s">
        <v>118</v>
      </c>
      <c r="C96" s="193"/>
      <c r="D96" s="193"/>
      <c r="E96" s="193"/>
      <c r="F96" s="197"/>
      <c r="G96" s="76">
        <f t="shared" ref="G96:N96" si="3">+G94+G91+G87+G75+G74</f>
        <v>84833.34</v>
      </c>
      <c r="H96" s="77">
        <f t="shared" si="3"/>
        <v>45068.24</v>
      </c>
      <c r="I96" s="77">
        <f t="shared" si="3"/>
        <v>261999.99</v>
      </c>
      <c r="J96" s="77">
        <f t="shared" si="3"/>
        <v>222812.55000000002</v>
      </c>
      <c r="K96" s="77">
        <f t="shared" si="3"/>
        <v>361829.52</v>
      </c>
      <c r="L96" s="77">
        <f t="shared" si="3"/>
        <v>445574.61</v>
      </c>
      <c r="M96" s="77">
        <f t="shared" si="3"/>
        <v>689217.29</v>
      </c>
      <c r="N96" s="78">
        <f t="shared" si="3"/>
        <v>1416725.95</v>
      </c>
    </row>
    <row r="97" spans="1:14" x14ac:dyDescent="0.25">
      <c r="A97" s="152" t="s">
        <v>41</v>
      </c>
      <c r="B97" s="151" t="s">
        <v>40</v>
      </c>
      <c r="C97" s="153"/>
      <c r="D97" s="153"/>
      <c r="E97" s="153"/>
      <c r="F97" s="154"/>
      <c r="G97" s="84"/>
      <c r="H97" s="86"/>
      <c r="I97" s="86"/>
      <c r="J97" s="86"/>
      <c r="K97" s="86"/>
      <c r="L97" s="86"/>
      <c r="M97" s="86"/>
      <c r="N97" s="88"/>
    </row>
    <row r="98" spans="1:14" x14ac:dyDescent="0.25">
      <c r="A98" s="152" t="s">
        <v>43</v>
      </c>
      <c r="B98" s="151" t="s">
        <v>42</v>
      </c>
      <c r="C98" s="153"/>
      <c r="D98" s="153"/>
      <c r="E98" s="153"/>
      <c r="F98" s="154"/>
      <c r="G98" s="84"/>
      <c r="H98" s="86"/>
      <c r="I98" s="86"/>
      <c r="J98" s="86"/>
      <c r="K98" s="86"/>
      <c r="L98" s="86"/>
      <c r="M98" s="86"/>
      <c r="N98" s="88"/>
    </row>
    <row r="99" spans="1:14" x14ac:dyDescent="0.25">
      <c r="A99" s="152" t="s">
        <v>45</v>
      </c>
      <c r="B99" s="151" t="s">
        <v>44</v>
      </c>
      <c r="C99" s="153"/>
      <c r="D99" s="153"/>
      <c r="E99" s="153"/>
      <c r="F99" s="154"/>
      <c r="G99" s="84"/>
      <c r="H99" s="86"/>
      <c r="I99" s="86"/>
      <c r="J99" s="86"/>
      <c r="K99" s="86"/>
      <c r="L99" s="86"/>
      <c r="M99" s="86"/>
      <c r="N99" s="88"/>
    </row>
    <row r="100" spans="1:14" x14ac:dyDescent="0.25">
      <c r="A100" s="152" t="s">
        <v>47</v>
      </c>
      <c r="B100" s="151" t="s">
        <v>46</v>
      </c>
      <c r="C100" s="153"/>
      <c r="D100" s="153"/>
      <c r="E100" s="153"/>
      <c r="F100" s="154"/>
      <c r="G100" s="84"/>
      <c r="H100" s="86"/>
      <c r="I100" s="86"/>
      <c r="J100" s="86"/>
      <c r="K100" s="86"/>
      <c r="L100" s="86"/>
      <c r="M100" s="86"/>
      <c r="N100" s="88"/>
    </row>
    <row r="101" spans="1:14" x14ac:dyDescent="0.25">
      <c r="A101" s="155" t="s">
        <v>39</v>
      </c>
      <c r="B101" s="156" t="s">
        <v>117</v>
      </c>
      <c r="C101" s="153"/>
      <c r="D101" s="153"/>
      <c r="E101" s="153"/>
      <c r="F101" s="154"/>
      <c r="G101" s="76">
        <f t="shared" ref="G101:N101" si="4">+G100+G99+G98+G97</f>
        <v>0</v>
      </c>
      <c r="H101" s="77">
        <f t="shared" si="4"/>
        <v>0</v>
      </c>
      <c r="I101" s="77">
        <f t="shared" si="4"/>
        <v>0</v>
      </c>
      <c r="J101" s="77">
        <f t="shared" si="4"/>
        <v>0</v>
      </c>
      <c r="K101" s="77">
        <f t="shared" si="4"/>
        <v>0</v>
      </c>
      <c r="L101" s="77">
        <f t="shared" si="4"/>
        <v>0</v>
      </c>
      <c r="M101" s="77">
        <f t="shared" si="4"/>
        <v>0</v>
      </c>
      <c r="N101" s="78">
        <f t="shared" si="4"/>
        <v>0</v>
      </c>
    </row>
    <row r="102" spans="1:14" x14ac:dyDescent="0.25">
      <c r="A102" s="152" t="s">
        <v>50</v>
      </c>
      <c r="B102" s="151" t="s">
        <v>49</v>
      </c>
      <c r="C102" s="153"/>
      <c r="D102" s="153"/>
      <c r="E102" s="153"/>
      <c r="F102" s="154"/>
      <c r="G102" s="84"/>
      <c r="H102" s="86"/>
      <c r="I102" s="86"/>
      <c r="J102" s="86"/>
      <c r="K102" s="86"/>
      <c r="L102" s="86"/>
      <c r="M102" s="86"/>
      <c r="N102" s="88"/>
    </row>
    <row r="103" spans="1:14" x14ac:dyDescent="0.25">
      <c r="A103" s="152" t="s">
        <v>52</v>
      </c>
      <c r="B103" s="151" t="s">
        <v>51</v>
      </c>
      <c r="C103" s="153"/>
      <c r="D103" s="153"/>
      <c r="E103" s="153"/>
      <c r="F103" s="154"/>
      <c r="G103" s="84"/>
      <c r="H103" s="86"/>
      <c r="I103" s="86"/>
      <c r="J103" s="86"/>
      <c r="K103" s="86"/>
      <c r="L103" s="86"/>
      <c r="M103" s="86"/>
      <c r="N103" s="88"/>
    </row>
    <row r="104" spans="1:14" x14ac:dyDescent="0.25">
      <c r="A104" s="152" t="s">
        <v>54</v>
      </c>
      <c r="B104" s="151" t="s">
        <v>53</v>
      </c>
      <c r="C104" s="153"/>
      <c r="D104" s="153"/>
      <c r="E104" s="153"/>
      <c r="F104" s="154"/>
      <c r="G104" s="84"/>
      <c r="H104" s="86"/>
      <c r="I104" s="86"/>
      <c r="J104" s="86"/>
      <c r="K104" s="86"/>
      <c r="L104" s="86"/>
      <c r="M104" s="86"/>
      <c r="N104" s="88"/>
    </row>
    <row r="105" spans="1:14" x14ac:dyDescent="0.25">
      <c r="A105" s="152" t="s">
        <v>56</v>
      </c>
      <c r="B105" s="151" t="s">
        <v>55</v>
      </c>
      <c r="C105" s="153"/>
      <c r="D105" s="153"/>
      <c r="E105" s="153"/>
      <c r="F105" s="154"/>
      <c r="G105" s="84"/>
      <c r="H105" s="86"/>
      <c r="I105" s="86"/>
      <c r="J105" s="86"/>
      <c r="K105" s="86"/>
      <c r="L105" s="86"/>
      <c r="M105" s="86"/>
      <c r="N105" s="88"/>
    </row>
    <row r="106" spans="1:14" x14ac:dyDescent="0.25">
      <c r="A106" s="155" t="s">
        <v>48</v>
      </c>
      <c r="B106" s="157" t="s">
        <v>116</v>
      </c>
      <c r="C106" s="153"/>
      <c r="D106" s="153"/>
      <c r="E106" s="153"/>
      <c r="F106" s="154"/>
      <c r="G106" s="76">
        <f t="shared" ref="G106:N106" si="5">+G105+G104+G103+G102</f>
        <v>0</v>
      </c>
      <c r="H106" s="77">
        <f t="shared" si="5"/>
        <v>0</v>
      </c>
      <c r="I106" s="77">
        <f t="shared" si="5"/>
        <v>0</v>
      </c>
      <c r="J106" s="77">
        <f t="shared" si="5"/>
        <v>0</v>
      </c>
      <c r="K106" s="77">
        <f t="shared" si="5"/>
        <v>0</v>
      </c>
      <c r="L106" s="77">
        <f t="shared" si="5"/>
        <v>0</v>
      </c>
      <c r="M106" s="77">
        <f t="shared" si="5"/>
        <v>0</v>
      </c>
      <c r="N106" s="78">
        <f t="shared" si="5"/>
        <v>0</v>
      </c>
    </row>
    <row r="107" spans="1:14" x14ac:dyDescent="0.25">
      <c r="A107" s="152" t="s">
        <v>59</v>
      </c>
      <c r="B107" s="151" t="s">
        <v>58</v>
      </c>
      <c r="C107" s="204"/>
      <c r="D107" s="204"/>
      <c r="E107" s="204"/>
      <c r="F107" s="206"/>
      <c r="G107" s="84">
        <v>137260.85</v>
      </c>
      <c r="H107" s="86">
        <f>SUM(H108:H113)</f>
        <v>172244.63999999998</v>
      </c>
      <c r="I107" s="86">
        <v>238261.89</v>
      </c>
      <c r="J107" s="86">
        <f>SUM(J108:J113)</f>
        <v>310293.81999999995</v>
      </c>
      <c r="K107" s="86">
        <v>395981.39</v>
      </c>
      <c r="L107" s="86">
        <f>SUM(L108:L113)</f>
        <v>480271.91000000003</v>
      </c>
      <c r="M107" s="86">
        <v>572817.06999999995</v>
      </c>
      <c r="N107" s="88">
        <f>SUM(N108:N113)</f>
        <v>837000</v>
      </c>
    </row>
    <row r="108" spans="1:14" ht="38.25" x14ac:dyDescent="0.25">
      <c r="A108" s="152"/>
      <c r="B108" s="191"/>
      <c r="C108" s="205" t="s">
        <v>294</v>
      </c>
      <c r="D108" s="205" t="s">
        <v>295</v>
      </c>
      <c r="E108" s="205" t="s">
        <v>296</v>
      </c>
      <c r="F108" s="207" t="s">
        <v>297</v>
      </c>
      <c r="G108" s="229"/>
      <c r="H108" s="236">
        <v>35261.019999999997</v>
      </c>
      <c r="I108" s="231"/>
      <c r="J108" s="236">
        <v>56112.47</v>
      </c>
      <c r="K108" s="231"/>
      <c r="L108" s="236">
        <v>73725.100000000006</v>
      </c>
      <c r="M108" s="231"/>
      <c r="N108" s="237">
        <v>90000</v>
      </c>
    </row>
    <row r="109" spans="1:14" ht="38.25" x14ac:dyDescent="0.25">
      <c r="A109" s="152"/>
      <c r="B109" s="191"/>
      <c r="C109" s="212" t="s">
        <v>298</v>
      </c>
      <c r="D109" s="212" t="s">
        <v>299</v>
      </c>
      <c r="E109" s="212" t="s">
        <v>300</v>
      </c>
      <c r="F109" s="213" t="s">
        <v>190</v>
      </c>
      <c r="G109" s="238"/>
      <c r="H109" s="239">
        <v>65909.7</v>
      </c>
      <c r="I109" s="240"/>
      <c r="J109" s="239">
        <v>136988.72</v>
      </c>
      <c r="K109" s="240"/>
      <c r="L109" s="239">
        <v>251087.25</v>
      </c>
      <c r="M109" s="240"/>
      <c r="N109" s="241">
        <v>500000</v>
      </c>
    </row>
    <row r="110" spans="1:14" ht="38.25" x14ac:dyDescent="0.25">
      <c r="A110" s="152"/>
      <c r="B110" s="191"/>
      <c r="C110" s="212" t="s">
        <v>301</v>
      </c>
      <c r="D110" s="212" t="s">
        <v>302</v>
      </c>
      <c r="E110" s="212" t="s">
        <v>303</v>
      </c>
      <c r="F110" s="213" t="s">
        <v>297</v>
      </c>
      <c r="G110" s="238"/>
      <c r="H110" s="239">
        <v>62763.63</v>
      </c>
      <c r="I110" s="240"/>
      <c r="J110" s="239">
        <v>106798</v>
      </c>
      <c r="K110" s="240"/>
      <c r="L110" s="239">
        <v>141001.42000000001</v>
      </c>
      <c r="M110" s="240"/>
      <c r="N110" s="241">
        <v>160000</v>
      </c>
    </row>
    <row r="111" spans="1:14" ht="38.25" x14ac:dyDescent="0.25">
      <c r="A111" s="152"/>
      <c r="B111" s="191"/>
      <c r="C111" s="212" t="s">
        <v>304</v>
      </c>
      <c r="D111" s="212" t="s">
        <v>305</v>
      </c>
      <c r="E111" s="212" t="s">
        <v>306</v>
      </c>
      <c r="F111" s="213" t="s">
        <v>190</v>
      </c>
      <c r="G111" s="238"/>
      <c r="H111" s="239">
        <v>7128.11</v>
      </c>
      <c r="I111" s="240"/>
      <c r="J111" s="239">
        <v>7939.54</v>
      </c>
      <c r="K111" s="240"/>
      <c r="L111" s="239">
        <v>11416.28</v>
      </c>
      <c r="M111" s="240"/>
      <c r="N111" s="241">
        <v>50000</v>
      </c>
    </row>
    <row r="112" spans="1:14" ht="38.25" x14ac:dyDescent="0.25">
      <c r="A112" s="152"/>
      <c r="B112" s="191"/>
      <c r="C112" s="212" t="s">
        <v>307</v>
      </c>
      <c r="D112" s="212" t="s">
        <v>308</v>
      </c>
      <c r="E112" s="212" t="s">
        <v>309</v>
      </c>
      <c r="F112" s="213" t="s">
        <v>297</v>
      </c>
      <c r="G112" s="238"/>
      <c r="H112" s="239">
        <v>1182.18</v>
      </c>
      <c r="I112" s="240"/>
      <c r="J112" s="239">
        <v>2001.43</v>
      </c>
      <c r="K112" s="240"/>
      <c r="L112" s="239">
        <v>2366.8000000000002</v>
      </c>
      <c r="M112" s="240"/>
      <c r="N112" s="241">
        <v>25000</v>
      </c>
    </row>
    <row r="113" spans="1:14" ht="38.25" x14ac:dyDescent="0.25">
      <c r="A113" s="152"/>
      <c r="B113" s="191"/>
      <c r="C113" s="192" t="s">
        <v>310</v>
      </c>
      <c r="D113" s="192" t="s">
        <v>311</v>
      </c>
      <c r="E113" s="192" t="s">
        <v>312</v>
      </c>
      <c r="F113" s="196" t="s">
        <v>190</v>
      </c>
      <c r="G113" s="228"/>
      <c r="H113" s="232">
        <v>0</v>
      </c>
      <c r="I113" s="230"/>
      <c r="J113" s="232">
        <v>453.66</v>
      </c>
      <c r="K113" s="230"/>
      <c r="L113" s="232">
        <v>675.06</v>
      </c>
      <c r="M113" s="230"/>
      <c r="N113" s="234">
        <v>12000</v>
      </c>
    </row>
    <row r="114" spans="1:14" x14ac:dyDescent="0.25">
      <c r="A114" s="152" t="s">
        <v>61</v>
      </c>
      <c r="B114" s="151" t="s">
        <v>60</v>
      </c>
      <c r="C114" s="194"/>
      <c r="D114" s="194"/>
      <c r="E114" s="194"/>
      <c r="F114" s="198"/>
      <c r="G114" s="84">
        <v>1191.46</v>
      </c>
      <c r="H114" s="86">
        <f>SUM(H115:H116)</f>
        <v>4204.96</v>
      </c>
      <c r="I114" s="86">
        <v>4250.91</v>
      </c>
      <c r="J114" s="86">
        <f>SUM(J115:J116)</f>
        <v>4791.13</v>
      </c>
      <c r="K114" s="86">
        <v>11851.5</v>
      </c>
      <c r="L114" s="86">
        <f>SUM(L115:L116)</f>
        <v>7321.9400000000005</v>
      </c>
      <c r="M114" s="86">
        <v>16939.25</v>
      </c>
      <c r="N114" s="88">
        <f>SUM(N115:N116)</f>
        <v>60482.400000000001</v>
      </c>
    </row>
    <row r="115" spans="1:14" ht="25.5" x14ac:dyDescent="0.25">
      <c r="A115" s="152"/>
      <c r="B115" s="191"/>
      <c r="C115" s="205" t="s">
        <v>313</v>
      </c>
      <c r="D115" s="205" t="s">
        <v>314</v>
      </c>
      <c r="E115" s="205" t="s">
        <v>315</v>
      </c>
      <c r="F115" s="207" t="s">
        <v>190</v>
      </c>
      <c r="G115" s="229"/>
      <c r="H115" s="236">
        <v>3400</v>
      </c>
      <c r="I115" s="231"/>
      <c r="J115" s="236">
        <v>3400</v>
      </c>
      <c r="K115" s="231"/>
      <c r="L115" s="236">
        <v>4200</v>
      </c>
      <c r="M115" s="231"/>
      <c r="N115" s="237">
        <v>10080.4</v>
      </c>
    </row>
    <row r="116" spans="1:14" ht="25.5" x14ac:dyDescent="0.25">
      <c r="A116" s="152"/>
      <c r="B116" s="191"/>
      <c r="C116" s="192" t="s">
        <v>316</v>
      </c>
      <c r="D116" s="192" t="s">
        <v>317</v>
      </c>
      <c r="E116" s="192" t="s">
        <v>318</v>
      </c>
      <c r="F116" s="196" t="s">
        <v>190</v>
      </c>
      <c r="G116" s="228"/>
      <c r="H116" s="232">
        <v>804.96</v>
      </c>
      <c r="I116" s="230"/>
      <c r="J116" s="232">
        <v>1391.13</v>
      </c>
      <c r="K116" s="230"/>
      <c r="L116" s="232">
        <v>3121.94</v>
      </c>
      <c r="M116" s="230"/>
      <c r="N116" s="234">
        <v>50402</v>
      </c>
    </row>
    <row r="117" spans="1:14" x14ac:dyDescent="0.25">
      <c r="A117" s="155" t="s">
        <v>57</v>
      </c>
      <c r="B117" s="156" t="s">
        <v>115</v>
      </c>
      <c r="C117" s="242"/>
      <c r="D117" s="242"/>
      <c r="E117" s="242"/>
      <c r="F117" s="243"/>
      <c r="G117" s="159">
        <f t="shared" ref="G117:N117" si="6">+G114+G107</f>
        <v>138452.31</v>
      </c>
      <c r="H117" s="160">
        <f t="shared" si="6"/>
        <v>176449.59999999998</v>
      </c>
      <c r="I117" s="160">
        <f t="shared" si="6"/>
        <v>242512.80000000002</v>
      </c>
      <c r="J117" s="160">
        <f t="shared" si="6"/>
        <v>315084.94999999995</v>
      </c>
      <c r="K117" s="160">
        <f t="shared" si="6"/>
        <v>407832.89</v>
      </c>
      <c r="L117" s="160">
        <f t="shared" si="6"/>
        <v>487593.85000000003</v>
      </c>
      <c r="M117" s="160">
        <f t="shared" si="6"/>
        <v>589756.31999999995</v>
      </c>
      <c r="N117" s="161">
        <f t="shared" si="6"/>
        <v>897482.4</v>
      </c>
    </row>
    <row r="118" spans="1:14" ht="17.25" x14ac:dyDescent="0.25">
      <c r="A118" s="162" t="s">
        <v>121</v>
      </c>
      <c r="B118" s="51" t="s">
        <v>144</v>
      </c>
      <c r="C118" s="51"/>
      <c r="D118" s="51"/>
      <c r="E118" s="51"/>
      <c r="F118" s="51"/>
      <c r="G118" s="94"/>
      <c r="H118" s="95">
        <v>0</v>
      </c>
      <c r="I118" s="95"/>
      <c r="J118" s="95">
        <v>0</v>
      </c>
      <c r="K118" s="96"/>
      <c r="L118" s="96">
        <v>0</v>
      </c>
      <c r="M118" s="96"/>
      <c r="N118" s="97">
        <v>0</v>
      </c>
    </row>
    <row r="119" spans="1:14" s="37" customFormat="1" x14ac:dyDescent="0.25">
      <c r="A119" s="275" t="s">
        <v>155</v>
      </c>
      <c r="B119" s="276"/>
      <c r="C119" s="142"/>
      <c r="D119" s="142"/>
      <c r="E119" s="142"/>
      <c r="F119" s="142"/>
      <c r="G119" s="98">
        <f t="shared" ref="G119:N119" si="7">+G118+G117+G106+G101+G96+G73+G41+G26</f>
        <v>747111.83000000007</v>
      </c>
      <c r="H119" s="99">
        <f t="shared" si="7"/>
        <v>522978.24</v>
      </c>
      <c r="I119" s="99">
        <f t="shared" si="7"/>
        <v>2794403.01</v>
      </c>
      <c r="J119" s="99">
        <f t="shared" si="7"/>
        <v>1853760.88</v>
      </c>
      <c r="K119" s="99">
        <f t="shared" si="7"/>
        <v>3499517.59</v>
      </c>
      <c r="L119" s="99">
        <f t="shared" si="7"/>
        <v>3710120.9400000004</v>
      </c>
      <c r="M119" s="99">
        <f t="shared" si="7"/>
        <v>5774444.4799999995</v>
      </c>
      <c r="N119" s="100">
        <f t="shared" si="7"/>
        <v>7541759.3899999997</v>
      </c>
    </row>
    <row r="120" spans="1:14" x14ac:dyDescent="0.25">
      <c r="A120" s="4" t="s">
        <v>160</v>
      </c>
      <c r="B120" s="3"/>
      <c r="C120" s="143"/>
      <c r="D120" s="143"/>
      <c r="E120" s="143"/>
      <c r="F120" s="143"/>
      <c r="G120" s="16"/>
      <c r="H120" s="101">
        <v>0</v>
      </c>
      <c r="I120" s="17"/>
      <c r="J120" s="101">
        <v>79000</v>
      </c>
      <c r="K120" s="17"/>
      <c r="L120" s="101">
        <v>79000</v>
      </c>
      <c r="M120" s="17"/>
      <c r="N120" s="103">
        <v>79000</v>
      </c>
    </row>
    <row r="121" spans="1:14" x14ac:dyDescent="0.25">
      <c r="A121" s="275" t="s">
        <v>133</v>
      </c>
      <c r="B121" s="276"/>
      <c r="C121" s="142"/>
      <c r="D121" s="142"/>
      <c r="E121" s="142"/>
      <c r="F121" s="142"/>
      <c r="G121" s="98">
        <f>+G119+G14</f>
        <v>3666526.09</v>
      </c>
      <c r="H121" s="99">
        <f>+H119+H14</f>
        <v>3376867.76</v>
      </c>
      <c r="I121" s="99">
        <f>+I119+G14</f>
        <v>5713817.2699999996</v>
      </c>
      <c r="J121" s="99">
        <f>+J119+H14</f>
        <v>4707650.4000000004</v>
      </c>
      <c r="K121" s="99">
        <f>+K119+G14</f>
        <v>6418931.8499999996</v>
      </c>
      <c r="L121" s="99">
        <f>+L119+H14</f>
        <v>6564010.4600000009</v>
      </c>
      <c r="M121" s="99">
        <f>+M119+G14</f>
        <v>8693858.7399999984</v>
      </c>
      <c r="N121" s="100">
        <f>+N119+H14</f>
        <v>10395648.91</v>
      </c>
    </row>
    <row r="122" spans="1:14" x14ac:dyDescent="0.25">
      <c r="A122" s="4" t="s">
        <v>161</v>
      </c>
      <c r="B122" s="3"/>
      <c r="C122" s="143"/>
      <c r="D122" s="143"/>
      <c r="E122" s="143"/>
      <c r="F122" s="143"/>
      <c r="G122" s="16"/>
      <c r="H122" s="102">
        <f>+H120+$H15</f>
        <v>132956.07999999999</v>
      </c>
      <c r="I122" s="17"/>
      <c r="J122" s="102">
        <f>+J120+$H15</f>
        <v>211956.08</v>
      </c>
      <c r="K122" s="17"/>
      <c r="L122" s="102">
        <f>+L120+$H15</f>
        <v>211956.08</v>
      </c>
      <c r="M122" s="17"/>
      <c r="N122" s="102">
        <f>+N120+$H15</f>
        <v>211956.08</v>
      </c>
    </row>
    <row r="123" spans="1:14" ht="18.95" customHeight="1" x14ac:dyDescent="0.25">
      <c r="A123" s="20"/>
      <c r="B123" s="53"/>
      <c r="C123" s="53"/>
      <c r="D123" s="53"/>
      <c r="E123" s="53"/>
      <c r="F123" s="53"/>
      <c r="G123" s="52"/>
      <c r="H123" s="52"/>
      <c r="I123" s="52"/>
      <c r="J123" s="52"/>
      <c r="K123" s="52"/>
      <c r="L123" s="52"/>
      <c r="M123" s="52"/>
      <c r="N123" s="52"/>
    </row>
    <row r="124" spans="1:14" ht="21" customHeight="1" x14ac:dyDescent="0.25">
      <c r="A124" s="272" t="s">
        <v>130</v>
      </c>
      <c r="B124" s="277" t="s">
        <v>131</v>
      </c>
      <c r="C124" s="277" t="s">
        <v>169</v>
      </c>
      <c r="D124" s="277" t="s">
        <v>170</v>
      </c>
      <c r="E124" s="277" t="s">
        <v>171</v>
      </c>
      <c r="F124" s="272" t="s">
        <v>172</v>
      </c>
      <c r="G124" s="281" t="s">
        <v>122</v>
      </c>
      <c r="H124" s="281"/>
      <c r="I124" s="281"/>
      <c r="J124" s="281"/>
      <c r="K124" s="281"/>
      <c r="L124" s="281"/>
      <c r="M124" s="281"/>
      <c r="N124" s="282"/>
    </row>
    <row r="125" spans="1:14" ht="33" customHeight="1" x14ac:dyDescent="0.25">
      <c r="A125" s="283"/>
      <c r="B125" s="273"/>
      <c r="C125" s="273"/>
      <c r="D125" s="273"/>
      <c r="E125" s="273"/>
      <c r="F125" s="273"/>
      <c r="G125" s="264" t="s">
        <v>177</v>
      </c>
      <c r="H125" s="265"/>
      <c r="I125" s="8" t="s">
        <v>178</v>
      </c>
      <c r="J125" s="7"/>
      <c r="K125" s="6" t="s">
        <v>179</v>
      </c>
      <c r="L125" s="7"/>
      <c r="M125" s="6" t="s">
        <v>180</v>
      </c>
      <c r="N125" s="5"/>
    </row>
    <row r="126" spans="1:14" ht="37.5" customHeight="1" x14ac:dyDescent="0.25">
      <c r="A126" s="284"/>
      <c r="B126" s="278"/>
      <c r="C126" s="278"/>
      <c r="D126" s="278"/>
      <c r="E126" s="278"/>
      <c r="F126" s="274"/>
      <c r="G126" s="29" t="s">
        <v>143</v>
      </c>
      <c r="H126" s="28" t="s">
        <v>182</v>
      </c>
      <c r="I126" s="29" t="s">
        <v>143</v>
      </c>
      <c r="J126" s="28" t="s">
        <v>182</v>
      </c>
      <c r="K126" s="29" t="s">
        <v>143</v>
      </c>
      <c r="L126" s="28" t="s">
        <v>182</v>
      </c>
      <c r="M126" s="29" t="s">
        <v>143</v>
      </c>
      <c r="N126" s="30" t="s">
        <v>4</v>
      </c>
    </row>
    <row r="127" spans="1:14" x14ac:dyDescent="0.25">
      <c r="A127" s="152" t="s">
        <v>64</v>
      </c>
      <c r="B127" s="151" t="s">
        <v>63</v>
      </c>
      <c r="C127" s="195"/>
      <c r="D127" s="195"/>
      <c r="E127" s="195"/>
      <c r="F127" s="245"/>
      <c r="G127" s="163">
        <v>176848.8</v>
      </c>
      <c r="H127" s="164">
        <f>SUM(H128:H150)</f>
        <v>363846.3299999999</v>
      </c>
      <c r="I127" s="164">
        <v>364467.74</v>
      </c>
      <c r="J127" s="164">
        <f>SUM(J128:J150)</f>
        <v>605753.1</v>
      </c>
      <c r="K127" s="164">
        <v>583043.18999999994</v>
      </c>
      <c r="L127" s="164">
        <f>SUM(L128:L150)</f>
        <v>799195.07000000007</v>
      </c>
      <c r="M127" s="164">
        <v>816499.73</v>
      </c>
      <c r="N127" s="165">
        <f>SUM(N128:N150)</f>
        <v>1174971.73</v>
      </c>
    </row>
    <row r="128" spans="1:14" ht="38.25" x14ac:dyDescent="0.25">
      <c r="A128" s="152"/>
      <c r="B128" s="191"/>
      <c r="C128" s="205" t="s">
        <v>319</v>
      </c>
      <c r="D128" s="205" t="s">
        <v>320</v>
      </c>
      <c r="E128" s="205" t="s">
        <v>189</v>
      </c>
      <c r="F128" s="207" t="s">
        <v>297</v>
      </c>
      <c r="G128" s="229"/>
      <c r="H128" s="236">
        <v>3040.8</v>
      </c>
      <c r="I128" s="231"/>
      <c r="J128" s="236">
        <v>8379.3799999999992</v>
      </c>
      <c r="K128" s="231"/>
      <c r="L128" s="236">
        <v>11498.27</v>
      </c>
      <c r="M128" s="231"/>
      <c r="N128" s="237">
        <v>18299.25</v>
      </c>
    </row>
    <row r="129" spans="1:14" ht="25.5" x14ac:dyDescent="0.25">
      <c r="A129" s="152"/>
      <c r="B129" s="191"/>
      <c r="C129" s="212" t="s">
        <v>321</v>
      </c>
      <c r="D129" s="212" t="s">
        <v>322</v>
      </c>
      <c r="E129" s="212" t="s">
        <v>189</v>
      </c>
      <c r="F129" s="213" t="s">
        <v>297</v>
      </c>
      <c r="G129" s="238"/>
      <c r="H129" s="239">
        <v>58801.97</v>
      </c>
      <c r="I129" s="240"/>
      <c r="J129" s="239">
        <v>90834.28</v>
      </c>
      <c r="K129" s="240"/>
      <c r="L129" s="239">
        <v>147735.15</v>
      </c>
      <c r="M129" s="240"/>
      <c r="N129" s="241">
        <v>210509.24</v>
      </c>
    </row>
    <row r="130" spans="1:14" ht="25.5" x14ac:dyDescent="0.25">
      <c r="A130" s="152"/>
      <c r="B130" s="191"/>
      <c r="C130" s="212" t="s">
        <v>323</v>
      </c>
      <c r="D130" s="212" t="s">
        <v>320</v>
      </c>
      <c r="E130" s="212" t="s">
        <v>189</v>
      </c>
      <c r="F130" s="213" t="s">
        <v>297</v>
      </c>
      <c r="G130" s="238"/>
      <c r="H130" s="239">
        <v>14222.57</v>
      </c>
      <c r="I130" s="240"/>
      <c r="J130" s="239">
        <v>23073.7</v>
      </c>
      <c r="K130" s="240"/>
      <c r="L130" s="239">
        <v>39486.400000000001</v>
      </c>
      <c r="M130" s="240"/>
      <c r="N130" s="241">
        <v>54340.85</v>
      </c>
    </row>
    <row r="131" spans="1:14" ht="25.5" x14ac:dyDescent="0.25">
      <c r="A131" s="152"/>
      <c r="B131" s="191"/>
      <c r="C131" s="212" t="s">
        <v>324</v>
      </c>
      <c r="D131" s="212" t="s">
        <v>322</v>
      </c>
      <c r="E131" s="212" t="s">
        <v>189</v>
      </c>
      <c r="F131" s="213" t="s">
        <v>297</v>
      </c>
      <c r="G131" s="238"/>
      <c r="H131" s="239">
        <v>45359.02</v>
      </c>
      <c r="I131" s="240"/>
      <c r="J131" s="239">
        <v>66892.509999999995</v>
      </c>
      <c r="K131" s="240"/>
      <c r="L131" s="239">
        <v>88341.24</v>
      </c>
      <c r="M131" s="240"/>
      <c r="N131" s="241">
        <v>118016.91</v>
      </c>
    </row>
    <row r="132" spans="1:14" ht="38.25" x14ac:dyDescent="0.25">
      <c r="A132" s="152"/>
      <c r="B132" s="191"/>
      <c r="C132" s="212" t="s">
        <v>325</v>
      </c>
      <c r="D132" s="212" t="s">
        <v>320</v>
      </c>
      <c r="E132" s="212" t="s">
        <v>189</v>
      </c>
      <c r="F132" s="213" t="s">
        <v>297</v>
      </c>
      <c r="G132" s="238"/>
      <c r="H132" s="239">
        <v>12458.59</v>
      </c>
      <c r="I132" s="240"/>
      <c r="J132" s="239">
        <v>19043.150000000001</v>
      </c>
      <c r="K132" s="240"/>
      <c r="L132" s="239">
        <v>25222.16</v>
      </c>
      <c r="M132" s="240"/>
      <c r="N132" s="241">
        <v>32734.55</v>
      </c>
    </row>
    <row r="133" spans="1:14" ht="25.5" x14ac:dyDescent="0.25">
      <c r="A133" s="152"/>
      <c r="B133" s="191"/>
      <c r="C133" s="212" t="s">
        <v>326</v>
      </c>
      <c r="D133" s="212" t="s">
        <v>322</v>
      </c>
      <c r="E133" s="212" t="s">
        <v>189</v>
      </c>
      <c r="F133" s="213" t="s">
        <v>297</v>
      </c>
      <c r="G133" s="238"/>
      <c r="H133" s="239">
        <v>117415.78</v>
      </c>
      <c r="I133" s="240"/>
      <c r="J133" s="239">
        <v>174047.34</v>
      </c>
      <c r="K133" s="240"/>
      <c r="L133" s="239">
        <v>223038.5</v>
      </c>
      <c r="M133" s="240"/>
      <c r="N133" s="241">
        <v>325617.15999999997</v>
      </c>
    </row>
    <row r="134" spans="1:14" ht="38.25" x14ac:dyDescent="0.25">
      <c r="A134" s="152"/>
      <c r="B134" s="191"/>
      <c r="C134" s="212" t="s">
        <v>327</v>
      </c>
      <c r="D134" s="212" t="s">
        <v>320</v>
      </c>
      <c r="E134" s="212" t="s">
        <v>189</v>
      </c>
      <c r="F134" s="213" t="s">
        <v>297</v>
      </c>
      <c r="G134" s="238"/>
      <c r="H134" s="239">
        <v>35822.14</v>
      </c>
      <c r="I134" s="240"/>
      <c r="J134" s="239">
        <v>52731.31</v>
      </c>
      <c r="K134" s="240"/>
      <c r="L134" s="239">
        <v>66399.710000000006</v>
      </c>
      <c r="M134" s="240"/>
      <c r="N134" s="241">
        <v>93830.25</v>
      </c>
    </row>
    <row r="135" spans="1:14" ht="25.5" x14ac:dyDescent="0.25">
      <c r="A135" s="152"/>
      <c r="B135" s="191"/>
      <c r="C135" s="212" t="s">
        <v>328</v>
      </c>
      <c r="D135" s="212" t="s">
        <v>322</v>
      </c>
      <c r="E135" s="212" t="s">
        <v>189</v>
      </c>
      <c r="F135" s="213" t="s">
        <v>297</v>
      </c>
      <c r="G135" s="238"/>
      <c r="H135" s="239">
        <v>8899.82</v>
      </c>
      <c r="I135" s="240"/>
      <c r="J135" s="239">
        <v>17134.23</v>
      </c>
      <c r="K135" s="240"/>
      <c r="L135" s="239">
        <v>17134.23</v>
      </c>
      <c r="M135" s="240"/>
      <c r="N135" s="241">
        <v>20166.080000000002</v>
      </c>
    </row>
    <row r="136" spans="1:14" ht="25.5" x14ac:dyDescent="0.25">
      <c r="A136" s="152"/>
      <c r="B136" s="191"/>
      <c r="C136" s="212" t="s">
        <v>329</v>
      </c>
      <c r="D136" s="212" t="s">
        <v>320</v>
      </c>
      <c r="E136" s="212" t="s">
        <v>189</v>
      </c>
      <c r="F136" s="213" t="s">
        <v>297</v>
      </c>
      <c r="G136" s="238"/>
      <c r="H136" s="239">
        <v>2782.35</v>
      </c>
      <c r="I136" s="240"/>
      <c r="J136" s="239">
        <v>6008.86</v>
      </c>
      <c r="K136" s="240"/>
      <c r="L136" s="239">
        <v>6008.86</v>
      </c>
      <c r="M136" s="240"/>
      <c r="N136" s="241">
        <v>6008.86</v>
      </c>
    </row>
    <row r="137" spans="1:14" ht="25.5" x14ac:dyDescent="0.25">
      <c r="A137" s="152"/>
      <c r="B137" s="191"/>
      <c r="C137" s="212" t="s">
        <v>330</v>
      </c>
      <c r="D137" s="212" t="s">
        <v>320</v>
      </c>
      <c r="E137" s="212" t="s">
        <v>189</v>
      </c>
      <c r="F137" s="213" t="s">
        <v>297</v>
      </c>
      <c r="G137" s="238"/>
      <c r="H137" s="239">
        <v>0</v>
      </c>
      <c r="I137" s="240"/>
      <c r="J137" s="239">
        <v>0</v>
      </c>
      <c r="K137" s="240"/>
      <c r="L137" s="239">
        <v>299.79000000000002</v>
      </c>
      <c r="M137" s="240"/>
      <c r="N137" s="241">
        <v>1741</v>
      </c>
    </row>
    <row r="138" spans="1:14" ht="25.5" x14ac:dyDescent="0.25">
      <c r="A138" s="152"/>
      <c r="B138" s="191"/>
      <c r="C138" s="212" t="s">
        <v>331</v>
      </c>
      <c r="D138" s="212" t="s">
        <v>322</v>
      </c>
      <c r="E138" s="212" t="s">
        <v>189</v>
      </c>
      <c r="F138" s="213" t="s">
        <v>297</v>
      </c>
      <c r="G138" s="238"/>
      <c r="H138" s="239">
        <v>0</v>
      </c>
      <c r="I138" s="240"/>
      <c r="J138" s="239">
        <v>0</v>
      </c>
      <c r="K138" s="240"/>
      <c r="L138" s="239">
        <v>1259.6600000000001</v>
      </c>
      <c r="M138" s="240"/>
      <c r="N138" s="241">
        <v>6325</v>
      </c>
    </row>
    <row r="139" spans="1:14" ht="25.5" x14ac:dyDescent="0.25">
      <c r="A139" s="152"/>
      <c r="B139" s="191"/>
      <c r="C139" s="212" t="s">
        <v>332</v>
      </c>
      <c r="D139" s="212" t="s">
        <v>322</v>
      </c>
      <c r="E139" s="212" t="s">
        <v>189</v>
      </c>
      <c r="F139" s="213" t="s">
        <v>297</v>
      </c>
      <c r="G139" s="238"/>
      <c r="H139" s="239">
        <v>240</v>
      </c>
      <c r="I139" s="240"/>
      <c r="J139" s="239">
        <v>45820.44</v>
      </c>
      <c r="K139" s="240"/>
      <c r="L139" s="239">
        <v>46612.77</v>
      </c>
      <c r="M139" s="240"/>
      <c r="N139" s="241">
        <v>87199.44</v>
      </c>
    </row>
    <row r="140" spans="1:14" ht="25.5" x14ac:dyDescent="0.25">
      <c r="A140" s="152"/>
      <c r="B140" s="191"/>
      <c r="C140" s="212" t="s">
        <v>333</v>
      </c>
      <c r="D140" s="212" t="s">
        <v>320</v>
      </c>
      <c r="E140" s="212" t="s">
        <v>189</v>
      </c>
      <c r="F140" s="213" t="s">
        <v>297</v>
      </c>
      <c r="G140" s="238"/>
      <c r="H140" s="239">
        <v>0</v>
      </c>
      <c r="I140" s="240"/>
      <c r="J140" s="239">
        <v>10791.01</v>
      </c>
      <c r="K140" s="240"/>
      <c r="L140" s="239">
        <v>10791.01</v>
      </c>
      <c r="M140" s="240"/>
      <c r="N140" s="241">
        <v>17650</v>
      </c>
    </row>
    <row r="141" spans="1:14" ht="25.5" x14ac:dyDescent="0.25">
      <c r="A141" s="152"/>
      <c r="B141" s="191"/>
      <c r="C141" s="212" t="s">
        <v>334</v>
      </c>
      <c r="D141" s="212" t="s">
        <v>320</v>
      </c>
      <c r="E141" s="212" t="s">
        <v>189</v>
      </c>
      <c r="F141" s="213" t="s">
        <v>297</v>
      </c>
      <c r="G141" s="238"/>
      <c r="H141" s="239">
        <v>0</v>
      </c>
      <c r="I141" s="240"/>
      <c r="J141" s="239">
        <v>0</v>
      </c>
      <c r="K141" s="240"/>
      <c r="L141" s="239">
        <v>214.11</v>
      </c>
      <c r="M141" s="240"/>
      <c r="N141" s="241">
        <v>1200</v>
      </c>
    </row>
    <row r="142" spans="1:14" ht="25.5" x14ac:dyDescent="0.25">
      <c r="A142" s="152"/>
      <c r="B142" s="191"/>
      <c r="C142" s="212" t="s">
        <v>335</v>
      </c>
      <c r="D142" s="212" t="s">
        <v>322</v>
      </c>
      <c r="E142" s="212" t="s">
        <v>189</v>
      </c>
      <c r="F142" s="213" t="s">
        <v>297</v>
      </c>
      <c r="G142" s="238"/>
      <c r="H142" s="239">
        <v>0</v>
      </c>
      <c r="I142" s="240"/>
      <c r="J142" s="239">
        <v>0</v>
      </c>
      <c r="K142" s="240"/>
      <c r="L142" s="239">
        <v>899.6</v>
      </c>
      <c r="M142" s="240"/>
      <c r="N142" s="241">
        <v>4400</v>
      </c>
    </row>
    <row r="143" spans="1:14" ht="25.5" x14ac:dyDescent="0.25">
      <c r="A143" s="152"/>
      <c r="B143" s="191"/>
      <c r="C143" s="212" t="s">
        <v>336</v>
      </c>
      <c r="D143" s="212" t="s">
        <v>320</v>
      </c>
      <c r="E143" s="212" t="s">
        <v>337</v>
      </c>
      <c r="F143" s="213" t="s">
        <v>297</v>
      </c>
      <c r="G143" s="238"/>
      <c r="H143" s="239">
        <v>0</v>
      </c>
      <c r="I143" s="240"/>
      <c r="J143" s="239">
        <v>0</v>
      </c>
      <c r="K143" s="240"/>
      <c r="L143" s="239">
        <v>0</v>
      </c>
      <c r="M143" s="240"/>
      <c r="N143" s="241">
        <v>5000</v>
      </c>
    </row>
    <row r="144" spans="1:14" ht="25.5" x14ac:dyDescent="0.25">
      <c r="A144" s="152"/>
      <c r="B144" s="191"/>
      <c r="C144" s="212" t="s">
        <v>338</v>
      </c>
      <c r="D144" s="212" t="s">
        <v>339</v>
      </c>
      <c r="E144" s="212" t="s">
        <v>189</v>
      </c>
      <c r="F144" s="213" t="s">
        <v>297</v>
      </c>
      <c r="G144" s="238"/>
      <c r="H144" s="239">
        <v>1961.92</v>
      </c>
      <c r="I144" s="240"/>
      <c r="J144" s="239">
        <v>4078.24</v>
      </c>
      <c r="K144" s="240"/>
      <c r="L144" s="239">
        <v>5930.54</v>
      </c>
      <c r="M144" s="240"/>
      <c r="N144" s="241">
        <v>12249.19</v>
      </c>
    </row>
    <row r="145" spans="1:14" ht="25.5" x14ac:dyDescent="0.25">
      <c r="A145" s="152"/>
      <c r="B145" s="191"/>
      <c r="C145" s="212" t="s">
        <v>340</v>
      </c>
      <c r="D145" s="212" t="s">
        <v>322</v>
      </c>
      <c r="E145" s="212" t="s">
        <v>189</v>
      </c>
      <c r="F145" s="213" t="s">
        <v>297</v>
      </c>
      <c r="G145" s="238"/>
      <c r="H145" s="239">
        <v>34164.49</v>
      </c>
      <c r="I145" s="240"/>
      <c r="J145" s="239">
        <v>51326.66</v>
      </c>
      <c r="K145" s="240"/>
      <c r="L145" s="239">
        <v>68301.16</v>
      </c>
      <c r="M145" s="240"/>
      <c r="N145" s="241">
        <v>94310.09</v>
      </c>
    </row>
    <row r="146" spans="1:14" ht="38.25" x14ac:dyDescent="0.25">
      <c r="A146" s="152"/>
      <c r="B146" s="191"/>
      <c r="C146" s="212" t="s">
        <v>341</v>
      </c>
      <c r="D146" s="212" t="s">
        <v>320</v>
      </c>
      <c r="E146" s="212" t="s">
        <v>189</v>
      </c>
      <c r="F146" s="213" t="s">
        <v>297</v>
      </c>
      <c r="G146" s="238"/>
      <c r="H146" s="239">
        <v>11447.12</v>
      </c>
      <c r="I146" s="240"/>
      <c r="J146" s="239">
        <v>15857.35</v>
      </c>
      <c r="K146" s="240"/>
      <c r="L146" s="239">
        <v>20287.27</v>
      </c>
      <c r="M146" s="240"/>
      <c r="N146" s="241">
        <v>29144.23</v>
      </c>
    </row>
    <row r="147" spans="1:14" ht="25.5" x14ac:dyDescent="0.25">
      <c r="A147" s="152"/>
      <c r="B147" s="191"/>
      <c r="C147" s="212" t="s">
        <v>342</v>
      </c>
      <c r="D147" s="212" t="s">
        <v>322</v>
      </c>
      <c r="E147" s="212" t="s">
        <v>189</v>
      </c>
      <c r="F147" s="213" t="s">
        <v>297</v>
      </c>
      <c r="G147" s="238"/>
      <c r="H147" s="239">
        <v>2455.04</v>
      </c>
      <c r="I147" s="240"/>
      <c r="J147" s="239">
        <v>2455.04</v>
      </c>
      <c r="K147" s="240"/>
      <c r="L147" s="239">
        <v>2455.04</v>
      </c>
      <c r="M147" s="240"/>
      <c r="N147" s="241">
        <v>4455.04</v>
      </c>
    </row>
    <row r="148" spans="1:14" ht="25.5" x14ac:dyDescent="0.25">
      <c r="A148" s="152"/>
      <c r="B148" s="191"/>
      <c r="C148" s="212" t="s">
        <v>343</v>
      </c>
      <c r="D148" s="212" t="s">
        <v>320</v>
      </c>
      <c r="E148" s="212" t="s">
        <v>189</v>
      </c>
      <c r="F148" s="213" t="s">
        <v>297</v>
      </c>
      <c r="G148" s="238"/>
      <c r="H148" s="239">
        <v>331.72</v>
      </c>
      <c r="I148" s="240"/>
      <c r="J148" s="239">
        <v>331.72</v>
      </c>
      <c r="K148" s="240"/>
      <c r="L148" s="239">
        <v>331.72</v>
      </c>
      <c r="M148" s="240"/>
      <c r="N148" s="241">
        <v>1115.97</v>
      </c>
    </row>
    <row r="149" spans="1:14" ht="38.25" x14ac:dyDescent="0.25">
      <c r="A149" s="152"/>
      <c r="B149" s="191"/>
      <c r="C149" s="212" t="s">
        <v>344</v>
      </c>
      <c r="D149" s="212" t="s">
        <v>320</v>
      </c>
      <c r="E149" s="212" t="s">
        <v>189</v>
      </c>
      <c r="F149" s="213" t="s">
        <v>297</v>
      </c>
      <c r="G149" s="238"/>
      <c r="H149" s="239">
        <v>2784.68</v>
      </c>
      <c r="I149" s="240"/>
      <c r="J149" s="239">
        <v>3377.05</v>
      </c>
      <c r="K149" s="240"/>
      <c r="L149" s="239">
        <v>3377.05</v>
      </c>
      <c r="M149" s="240"/>
      <c r="N149" s="241">
        <v>7158.62</v>
      </c>
    </row>
    <row r="150" spans="1:14" ht="25.5" x14ac:dyDescent="0.25">
      <c r="A150" s="152"/>
      <c r="B150" s="191"/>
      <c r="C150" s="192" t="s">
        <v>345</v>
      </c>
      <c r="D150" s="192" t="s">
        <v>322</v>
      </c>
      <c r="E150" s="192" t="s">
        <v>189</v>
      </c>
      <c r="F150" s="196" t="s">
        <v>297</v>
      </c>
      <c r="G150" s="228"/>
      <c r="H150" s="232">
        <v>11658.32</v>
      </c>
      <c r="I150" s="230"/>
      <c r="J150" s="232">
        <v>13570.83</v>
      </c>
      <c r="K150" s="230"/>
      <c r="L150" s="232">
        <v>13570.83</v>
      </c>
      <c r="M150" s="230"/>
      <c r="N150" s="234">
        <v>23500</v>
      </c>
    </row>
    <row r="151" spans="1:14" x14ac:dyDescent="0.25">
      <c r="A151" s="152" t="s">
        <v>66</v>
      </c>
      <c r="B151" s="151" t="s">
        <v>65</v>
      </c>
      <c r="C151" s="194"/>
      <c r="D151" s="194"/>
      <c r="E151" s="194"/>
      <c r="F151" s="246"/>
      <c r="G151" s="84">
        <v>12354.74</v>
      </c>
      <c r="H151" s="86">
        <f>SUM(H152:H172)</f>
        <v>25446.170000000002</v>
      </c>
      <c r="I151" s="86">
        <v>25924.2</v>
      </c>
      <c r="J151" s="86">
        <f>SUM(J152:J172)</f>
        <v>41943.09</v>
      </c>
      <c r="K151" s="86">
        <v>42191.96</v>
      </c>
      <c r="L151" s="86">
        <f>SUM(L152:L172)</f>
        <v>56649.87</v>
      </c>
      <c r="M151" s="86">
        <v>58112.07</v>
      </c>
      <c r="N151" s="88">
        <f>SUM(N152:N172)</f>
        <v>85198</v>
      </c>
    </row>
    <row r="152" spans="1:14" ht="25.5" x14ac:dyDescent="0.25">
      <c r="A152" s="152"/>
      <c r="B152" s="191"/>
      <c r="C152" s="205" t="s">
        <v>346</v>
      </c>
      <c r="D152" s="205" t="s">
        <v>347</v>
      </c>
      <c r="E152" s="205" t="s">
        <v>348</v>
      </c>
      <c r="F152" s="207" t="s">
        <v>297</v>
      </c>
      <c r="G152" s="229"/>
      <c r="H152" s="236">
        <v>1473.81</v>
      </c>
      <c r="I152" s="231"/>
      <c r="J152" s="236">
        <v>2775.9</v>
      </c>
      <c r="K152" s="231"/>
      <c r="L152" s="236">
        <v>4077.99</v>
      </c>
      <c r="M152" s="231"/>
      <c r="N152" s="237">
        <v>6991.72</v>
      </c>
    </row>
    <row r="153" spans="1:14" ht="25.5" x14ac:dyDescent="0.25">
      <c r="A153" s="152"/>
      <c r="B153" s="191"/>
      <c r="C153" s="212" t="s">
        <v>349</v>
      </c>
      <c r="D153" s="212" t="s">
        <v>347</v>
      </c>
      <c r="E153" s="212" t="s">
        <v>348</v>
      </c>
      <c r="F153" s="213" t="s">
        <v>297</v>
      </c>
      <c r="G153" s="238"/>
      <c r="H153" s="239">
        <v>4551.5</v>
      </c>
      <c r="I153" s="240"/>
      <c r="J153" s="239">
        <v>6897.79</v>
      </c>
      <c r="K153" s="240"/>
      <c r="L153" s="239">
        <v>11380.56</v>
      </c>
      <c r="M153" s="240"/>
      <c r="N153" s="241">
        <v>16621.14</v>
      </c>
    </row>
    <row r="154" spans="1:14" ht="25.5" x14ac:dyDescent="0.25">
      <c r="A154" s="152"/>
      <c r="B154" s="191"/>
      <c r="C154" s="212" t="s">
        <v>350</v>
      </c>
      <c r="D154" s="212" t="s">
        <v>351</v>
      </c>
      <c r="E154" s="212" t="s">
        <v>189</v>
      </c>
      <c r="F154" s="213" t="s">
        <v>190</v>
      </c>
      <c r="G154" s="238"/>
      <c r="H154" s="239">
        <v>16</v>
      </c>
      <c r="I154" s="240"/>
      <c r="J154" s="239">
        <v>18</v>
      </c>
      <c r="K154" s="240"/>
      <c r="L154" s="239">
        <v>20</v>
      </c>
      <c r="M154" s="240"/>
      <c r="N154" s="241">
        <v>114</v>
      </c>
    </row>
    <row r="155" spans="1:14" ht="25.5" x14ac:dyDescent="0.25">
      <c r="A155" s="152"/>
      <c r="B155" s="191"/>
      <c r="C155" s="212" t="s">
        <v>352</v>
      </c>
      <c r="D155" s="212" t="s">
        <v>347</v>
      </c>
      <c r="E155" s="212" t="s">
        <v>348</v>
      </c>
      <c r="F155" s="213" t="s">
        <v>297</v>
      </c>
      <c r="G155" s="238"/>
      <c r="H155" s="239">
        <v>3604.02</v>
      </c>
      <c r="I155" s="240"/>
      <c r="J155" s="239">
        <v>5435.36</v>
      </c>
      <c r="K155" s="240"/>
      <c r="L155" s="239">
        <v>7259.57</v>
      </c>
      <c r="M155" s="240"/>
      <c r="N155" s="241">
        <v>9826.93</v>
      </c>
    </row>
    <row r="156" spans="1:14" ht="25.5" x14ac:dyDescent="0.25">
      <c r="A156" s="152"/>
      <c r="B156" s="191"/>
      <c r="C156" s="212" t="s">
        <v>353</v>
      </c>
      <c r="D156" s="212" t="s">
        <v>351</v>
      </c>
      <c r="E156" s="212" t="s">
        <v>189</v>
      </c>
      <c r="F156" s="213" t="s">
        <v>190</v>
      </c>
      <c r="G156" s="238"/>
      <c r="H156" s="239">
        <v>50</v>
      </c>
      <c r="I156" s="240"/>
      <c r="J156" s="239">
        <v>50</v>
      </c>
      <c r="K156" s="240"/>
      <c r="L156" s="239">
        <v>50</v>
      </c>
      <c r="M156" s="240"/>
      <c r="N156" s="241">
        <v>100</v>
      </c>
    </row>
    <row r="157" spans="1:14" ht="25.5" x14ac:dyDescent="0.25">
      <c r="A157" s="152"/>
      <c r="B157" s="191"/>
      <c r="C157" s="212" t="s">
        <v>354</v>
      </c>
      <c r="D157" s="212" t="s">
        <v>351</v>
      </c>
      <c r="E157" s="212" t="s">
        <v>189</v>
      </c>
      <c r="F157" s="213" t="s">
        <v>190</v>
      </c>
      <c r="G157" s="238"/>
      <c r="H157" s="239">
        <v>420</v>
      </c>
      <c r="I157" s="240"/>
      <c r="J157" s="239">
        <v>570</v>
      </c>
      <c r="K157" s="240"/>
      <c r="L157" s="239">
        <v>1309</v>
      </c>
      <c r="M157" s="240"/>
      <c r="N157" s="241">
        <v>1471</v>
      </c>
    </row>
    <row r="158" spans="1:14" ht="25.5" x14ac:dyDescent="0.25">
      <c r="A158" s="152"/>
      <c r="B158" s="191"/>
      <c r="C158" s="212" t="s">
        <v>355</v>
      </c>
      <c r="D158" s="212" t="s">
        <v>351</v>
      </c>
      <c r="E158" s="212" t="s">
        <v>189</v>
      </c>
      <c r="F158" s="213" t="s">
        <v>190</v>
      </c>
      <c r="G158" s="238"/>
      <c r="H158" s="239">
        <v>0</v>
      </c>
      <c r="I158" s="240"/>
      <c r="J158" s="239">
        <v>0</v>
      </c>
      <c r="K158" s="240"/>
      <c r="L158" s="239">
        <v>0</v>
      </c>
      <c r="M158" s="240"/>
      <c r="N158" s="241">
        <v>50</v>
      </c>
    </row>
    <row r="159" spans="1:14" ht="25.5" x14ac:dyDescent="0.25">
      <c r="A159" s="152"/>
      <c r="B159" s="191"/>
      <c r="C159" s="212" t="s">
        <v>356</v>
      </c>
      <c r="D159" s="212" t="s">
        <v>347</v>
      </c>
      <c r="E159" s="212" t="s">
        <v>348</v>
      </c>
      <c r="F159" s="213" t="s">
        <v>297</v>
      </c>
      <c r="G159" s="238"/>
      <c r="H159" s="239">
        <v>10197.129999999999</v>
      </c>
      <c r="I159" s="240"/>
      <c r="J159" s="239">
        <v>15022.77</v>
      </c>
      <c r="K159" s="240"/>
      <c r="L159" s="239">
        <v>19222.59</v>
      </c>
      <c r="M159" s="240"/>
      <c r="N159" s="241">
        <v>27906.240000000002</v>
      </c>
    </row>
    <row r="160" spans="1:14" ht="38.25" x14ac:dyDescent="0.25">
      <c r="A160" s="152"/>
      <c r="B160" s="191"/>
      <c r="C160" s="212" t="s">
        <v>357</v>
      </c>
      <c r="D160" s="212" t="s">
        <v>358</v>
      </c>
      <c r="E160" s="212" t="s">
        <v>359</v>
      </c>
      <c r="F160" s="213" t="s">
        <v>190</v>
      </c>
      <c r="G160" s="238"/>
      <c r="H160" s="239">
        <v>86.32</v>
      </c>
      <c r="I160" s="240"/>
      <c r="J160" s="239">
        <v>86.32</v>
      </c>
      <c r="K160" s="240"/>
      <c r="L160" s="239">
        <v>335.41</v>
      </c>
      <c r="M160" s="240"/>
      <c r="N160" s="241">
        <v>700</v>
      </c>
    </row>
    <row r="161" spans="1:14" ht="25.5" x14ac:dyDescent="0.25">
      <c r="A161" s="152"/>
      <c r="B161" s="191"/>
      <c r="C161" s="212" t="s">
        <v>360</v>
      </c>
      <c r="D161" s="212" t="s">
        <v>347</v>
      </c>
      <c r="E161" s="212" t="s">
        <v>348</v>
      </c>
      <c r="F161" s="213" t="s">
        <v>297</v>
      </c>
      <c r="G161" s="238"/>
      <c r="H161" s="239">
        <v>720.25</v>
      </c>
      <c r="I161" s="240"/>
      <c r="J161" s="239">
        <v>1445.56</v>
      </c>
      <c r="K161" s="240"/>
      <c r="L161" s="239">
        <v>1445.56</v>
      </c>
      <c r="M161" s="240"/>
      <c r="N161" s="241">
        <v>1700</v>
      </c>
    </row>
    <row r="162" spans="1:14" ht="38.25" x14ac:dyDescent="0.25">
      <c r="A162" s="152"/>
      <c r="B162" s="191"/>
      <c r="C162" s="212" t="s">
        <v>361</v>
      </c>
      <c r="D162" s="212" t="s">
        <v>347</v>
      </c>
      <c r="E162" s="212" t="s">
        <v>348</v>
      </c>
      <c r="F162" s="213" t="s">
        <v>297</v>
      </c>
      <c r="G162" s="238"/>
      <c r="H162" s="239">
        <v>0</v>
      </c>
      <c r="I162" s="240"/>
      <c r="J162" s="239">
        <v>0</v>
      </c>
      <c r="K162" s="240"/>
      <c r="L162" s="239">
        <v>107.04</v>
      </c>
      <c r="M162" s="240"/>
      <c r="N162" s="241">
        <v>659</v>
      </c>
    </row>
    <row r="163" spans="1:14" ht="25.5" x14ac:dyDescent="0.25">
      <c r="A163" s="152"/>
      <c r="B163" s="191"/>
      <c r="C163" s="212" t="s">
        <v>362</v>
      </c>
      <c r="D163" s="212" t="s">
        <v>347</v>
      </c>
      <c r="E163" s="212" t="s">
        <v>348</v>
      </c>
      <c r="F163" s="213" t="s">
        <v>297</v>
      </c>
      <c r="G163" s="238"/>
      <c r="H163" s="239">
        <v>0</v>
      </c>
      <c r="I163" s="240"/>
      <c r="J163" s="239">
        <v>0</v>
      </c>
      <c r="K163" s="240"/>
      <c r="L163" s="239">
        <v>0</v>
      </c>
      <c r="M163" s="240"/>
      <c r="N163" s="241">
        <v>255</v>
      </c>
    </row>
    <row r="164" spans="1:14" ht="25.5" x14ac:dyDescent="0.25">
      <c r="A164" s="152"/>
      <c r="B164" s="191"/>
      <c r="C164" s="212" t="s">
        <v>363</v>
      </c>
      <c r="D164" s="212" t="s">
        <v>347</v>
      </c>
      <c r="E164" s="212" t="s">
        <v>348</v>
      </c>
      <c r="F164" s="213" t="s">
        <v>297</v>
      </c>
      <c r="G164" s="238"/>
      <c r="H164" s="239">
        <v>0</v>
      </c>
      <c r="I164" s="240"/>
      <c r="J164" s="239">
        <v>3692.73</v>
      </c>
      <c r="K164" s="240"/>
      <c r="L164" s="239">
        <v>3692.73</v>
      </c>
      <c r="M164" s="240"/>
      <c r="N164" s="241">
        <v>6370</v>
      </c>
    </row>
    <row r="165" spans="1:14" ht="25.5" x14ac:dyDescent="0.25">
      <c r="A165" s="152"/>
      <c r="B165" s="191"/>
      <c r="C165" s="212" t="s">
        <v>364</v>
      </c>
      <c r="D165" s="212" t="s">
        <v>347</v>
      </c>
      <c r="E165" s="212" t="s">
        <v>348</v>
      </c>
      <c r="F165" s="213" t="s">
        <v>297</v>
      </c>
      <c r="G165" s="238"/>
      <c r="H165" s="239">
        <v>0</v>
      </c>
      <c r="I165" s="240"/>
      <c r="J165" s="239">
        <v>0</v>
      </c>
      <c r="K165" s="240"/>
      <c r="L165" s="239">
        <v>76.510000000000005</v>
      </c>
      <c r="M165" s="240"/>
      <c r="N165" s="241">
        <v>374</v>
      </c>
    </row>
    <row r="166" spans="1:14" ht="25.5" x14ac:dyDescent="0.25">
      <c r="A166" s="152"/>
      <c r="B166" s="191"/>
      <c r="C166" s="212" t="s">
        <v>365</v>
      </c>
      <c r="D166" s="212" t="s">
        <v>347</v>
      </c>
      <c r="E166" s="212" t="s">
        <v>348</v>
      </c>
      <c r="F166" s="213" t="s">
        <v>297</v>
      </c>
      <c r="G166" s="238"/>
      <c r="H166" s="239">
        <v>2923.68</v>
      </c>
      <c r="I166" s="240"/>
      <c r="J166" s="239">
        <v>4382.6400000000003</v>
      </c>
      <c r="K166" s="240"/>
      <c r="L166" s="239">
        <v>5872.63</v>
      </c>
      <c r="M166" s="240"/>
      <c r="N166" s="241">
        <v>8196.59</v>
      </c>
    </row>
    <row r="167" spans="1:14" ht="25.5" x14ac:dyDescent="0.25">
      <c r="A167" s="152"/>
      <c r="B167" s="191"/>
      <c r="C167" s="212" t="s">
        <v>366</v>
      </c>
      <c r="D167" s="212" t="s">
        <v>358</v>
      </c>
      <c r="E167" s="212" t="s">
        <v>359</v>
      </c>
      <c r="F167" s="213" t="s">
        <v>190</v>
      </c>
      <c r="G167" s="238"/>
      <c r="H167" s="239">
        <v>367.5</v>
      </c>
      <c r="I167" s="240"/>
      <c r="J167" s="239">
        <v>367.5</v>
      </c>
      <c r="K167" s="240"/>
      <c r="L167" s="239">
        <v>367.5</v>
      </c>
      <c r="M167" s="240"/>
      <c r="N167" s="241">
        <v>400</v>
      </c>
    </row>
    <row r="168" spans="1:14" ht="25.5" x14ac:dyDescent="0.25">
      <c r="A168" s="152"/>
      <c r="B168" s="191"/>
      <c r="C168" s="212" t="s">
        <v>367</v>
      </c>
      <c r="D168" s="212" t="s">
        <v>347</v>
      </c>
      <c r="E168" s="212" t="s">
        <v>348</v>
      </c>
      <c r="F168" s="213" t="s">
        <v>297</v>
      </c>
      <c r="G168" s="238"/>
      <c r="H168" s="239">
        <v>280.32</v>
      </c>
      <c r="I168" s="240"/>
      <c r="J168" s="239">
        <v>280.32</v>
      </c>
      <c r="K168" s="240"/>
      <c r="L168" s="239">
        <v>514.58000000000004</v>
      </c>
      <c r="M168" s="240"/>
      <c r="N168" s="241">
        <v>780.32</v>
      </c>
    </row>
    <row r="169" spans="1:14" ht="25.5" x14ac:dyDescent="0.25">
      <c r="A169" s="152"/>
      <c r="B169" s="191"/>
      <c r="C169" s="212" t="s">
        <v>368</v>
      </c>
      <c r="D169" s="212" t="s">
        <v>347</v>
      </c>
      <c r="E169" s="212" t="s">
        <v>348</v>
      </c>
      <c r="F169" s="213" t="s">
        <v>297</v>
      </c>
      <c r="G169" s="238"/>
      <c r="H169" s="239">
        <v>79.56</v>
      </c>
      <c r="I169" s="240"/>
      <c r="J169" s="239">
        <v>79.56</v>
      </c>
      <c r="K169" s="240"/>
      <c r="L169" s="239">
        <v>79.56</v>
      </c>
      <c r="M169" s="240"/>
      <c r="N169" s="241">
        <v>334.56</v>
      </c>
    </row>
    <row r="170" spans="1:14" ht="38.25" x14ac:dyDescent="0.25">
      <c r="A170" s="152"/>
      <c r="B170" s="191"/>
      <c r="C170" s="212" t="s">
        <v>369</v>
      </c>
      <c r="D170" s="212" t="s">
        <v>370</v>
      </c>
      <c r="E170" s="212" t="s">
        <v>371</v>
      </c>
      <c r="F170" s="213" t="s">
        <v>190</v>
      </c>
      <c r="G170" s="238"/>
      <c r="H170" s="239">
        <v>0</v>
      </c>
      <c r="I170" s="240"/>
      <c r="J170" s="239">
        <v>0</v>
      </c>
      <c r="K170" s="240"/>
      <c r="L170" s="239">
        <v>0</v>
      </c>
      <c r="M170" s="240"/>
      <c r="N170" s="241">
        <v>200</v>
      </c>
    </row>
    <row r="171" spans="1:14" ht="25.5" x14ac:dyDescent="0.25">
      <c r="A171" s="152"/>
      <c r="B171" s="191"/>
      <c r="C171" s="212" t="s">
        <v>372</v>
      </c>
      <c r="D171" s="212" t="s">
        <v>347</v>
      </c>
      <c r="E171" s="212" t="s">
        <v>348</v>
      </c>
      <c r="F171" s="213" t="s">
        <v>297</v>
      </c>
      <c r="G171" s="238"/>
      <c r="H171" s="239">
        <v>676.08</v>
      </c>
      <c r="I171" s="240"/>
      <c r="J171" s="239">
        <v>838.64</v>
      </c>
      <c r="K171" s="240"/>
      <c r="L171" s="239">
        <v>838.64</v>
      </c>
      <c r="M171" s="240"/>
      <c r="N171" s="241">
        <v>1997.5</v>
      </c>
    </row>
    <row r="172" spans="1:14" ht="38.25" x14ac:dyDescent="0.25">
      <c r="A172" s="152"/>
      <c r="B172" s="191"/>
      <c r="C172" s="192" t="s">
        <v>373</v>
      </c>
      <c r="D172" s="192" t="s">
        <v>358</v>
      </c>
      <c r="E172" s="192" t="s">
        <v>359</v>
      </c>
      <c r="F172" s="196" t="s">
        <v>190</v>
      </c>
      <c r="G172" s="228"/>
      <c r="H172" s="232">
        <v>0</v>
      </c>
      <c r="I172" s="230"/>
      <c r="J172" s="232">
        <v>0</v>
      </c>
      <c r="K172" s="230"/>
      <c r="L172" s="232">
        <v>0</v>
      </c>
      <c r="M172" s="230"/>
      <c r="N172" s="234">
        <v>150</v>
      </c>
    </row>
    <row r="173" spans="1:14" x14ac:dyDescent="0.25">
      <c r="A173" s="152" t="s">
        <v>68</v>
      </c>
      <c r="B173" s="151" t="s">
        <v>67</v>
      </c>
      <c r="C173" s="194"/>
      <c r="D173" s="194"/>
      <c r="E173" s="194"/>
      <c r="F173" s="246"/>
      <c r="G173" s="167">
        <v>532057.06999999995</v>
      </c>
      <c r="H173" s="168">
        <f>SUM(H174:H304)</f>
        <v>452070.12</v>
      </c>
      <c r="I173" s="168">
        <v>1008492.67</v>
      </c>
      <c r="J173" s="168">
        <f>SUM(J174:J304)</f>
        <v>732970.32000000018</v>
      </c>
      <c r="K173" s="168">
        <v>1290230.3400000001</v>
      </c>
      <c r="L173" s="168">
        <f>SUM(L174:L304)</f>
        <v>1116854.8399999996</v>
      </c>
      <c r="M173" s="168">
        <v>1669214.16</v>
      </c>
      <c r="N173" s="169">
        <f>SUM(N174:N304)</f>
        <v>2168040.2199999997</v>
      </c>
    </row>
    <row r="174" spans="1:14" ht="38.25" x14ac:dyDescent="0.25">
      <c r="A174" s="152"/>
      <c r="B174" s="191"/>
      <c r="C174" s="205" t="s">
        <v>374</v>
      </c>
      <c r="D174" s="205" t="s">
        <v>375</v>
      </c>
      <c r="E174" s="205" t="s">
        <v>189</v>
      </c>
      <c r="F174" s="207" t="s">
        <v>190</v>
      </c>
      <c r="G174" s="248"/>
      <c r="H174" s="255">
        <v>42050.48</v>
      </c>
      <c r="I174" s="250"/>
      <c r="J174" s="255">
        <v>58869.23</v>
      </c>
      <c r="K174" s="250"/>
      <c r="L174" s="255">
        <v>75687.98</v>
      </c>
      <c r="M174" s="250"/>
      <c r="N174" s="256">
        <v>107831.73</v>
      </c>
    </row>
    <row r="175" spans="1:14" x14ac:dyDescent="0.25">
      <c r="A175" s="152"/>
      <c r="B175" s="191"/>
      <c r="C175" s="212" t="s">
        <v>376</v>
      </c>
      <c r="D175" s="212" t="s">
        <v>377</v>
      </c>
      <c r="E175" s="212" t="s">
        <v>189</v>
      </c>
      <c r="F175" s="213" t="s">
        <v>190</v>
      </c>
      <c r="G175" s="257"/>
      <c r="H175" s="258">
        <v>301.93</v>
      </c>
      <c r="I175" s="259"/>
      <c r="J175" s="258">
        <v>727.93</v>
      </c>
      <c r="K175" s="259"/>
      <c r="L175" s="258">
        <v>1167.18</v>
      </c>
      <c r="M175" s="259"/>
      <c r="N175" s="260">
        <v>2743.44</v>
      </c>
    </row>
    <row r="176" spans="1:14" ht="25.5" x14ac:dyDescent="0.25">
      <c r="A176" s="152"/>
      <c r="B176" s="191"/>
      <c r="C176" s="212" t="s">
        <v>378</v>
      </c>
      <c r="D176" s="212" t="s">
        <v>379</v>
      </c>
      <c r="E176" s="212" t="s">
        <v>189</v>
      </c>
      <c r="F176" s="213" t="s">
        <v>190</v>
      </c>
      <c r="G176" s="257"/>
      <c r="H176" s="258">
        <v>0</v>
      </c>
      <c r="I176" s="259"/>
      <c r="J176" s="258">
        <v>0</v>
      </c>
      <c r="K176" s="259"/>
      <c r="L176" s="258">
        <v>0</v>
      </c>
      <c r="M176" s="259"/>
      <c r="N176" s="260">
        <v>1600</v>
      </c>
    </row>
    <row r="177" spans="1:14" ht="25.5" x14ac:dyDescent="0.25">
      <c r="A177" s="152"/>
      <c r="B177" s="191"/>
      <c r="C177" s="212" t="s">
        <v>380</v>
      </c>
      <c r="D177" s="212" t="s">
        <v>381</v>
      </c>
      <c r="E177" s="212" t="s">
        <v>189</v>
      </c>
      <c r="F177" s="213" t="s">
        <v>190</v>
      </c>
      <c r="G177" s="257"/>
      <c r="H177" s="258">
        <v>0</v>
      </c>
      <c r="I177" s="259"/>
      <c r="J177" s="258">
        <v>0</v>
      </c>
      <c r="K177" s="259"/>
      <c r="L177" s="258">
        <v>0</v>
      </c>
      <c r="M177" s="259"/>
      <c r="N177" s="260">
        <v>200</v>
      </c>
    </row>
    <row r="178" spans="1:14" ht="25.5" x14ac:dyDescent="0.25">
      <c r="A178" s="152"/>
      <c r="B178" s="191"/>
      <c r="C178" s="212" t="s">
        <v>382</v>
      </c>
      <c r="D178" s="212" t="s">
        <v>379</v>
      </c>
      <c r="E178" s="212" t="s">
        <v>189</v>
      </c>
      <c r="F178" s="213" t="s">
        <v>190</v>
      </c>
      <c r="G178" s="257"/>
      <c r="H178" s="258">
        <v>877.94</v>
      </c>
      <c r="I178" s="259"/>
      <c r="J178" s="258">
        <v>1019.46</v>
      </c>
      <c r="K178" s="259"/>
      <c r="L178" s="258">
        <v>1762.46</v>
      </c>
      <c r="M178" s="259"/>
      <c r="N178" s="260">
        <v>2077.94</v>
      </c>
    </row>
    <row r="179" spans="1:14" ht="25.5" x14ac:dyDescent="0.25">
      <c r="A179" s="152"/>
      <c r="B179" s="191"/>
      <c r="C179" s="212" t="s">
        <v>383</v>
      </c>
      <c r="D179" s="212" t="s">
        <v>384</v>
      </c>
      <c r="E179" s="212" t="s">
        <v>189</v>
      </c>
      <c r="F179" s="213" t="s">
        <v>190</v>
      </c>
      <c r="G179" s="257"/>
      <c r="H179" s="258">
        <v>37.6</v>
      </c>
      <c r="I179" s="259"/>
      <c r="J179" s="258">
        <v>123.5</v>
      </c>
      <c r="K179" s="259"/>
      <c r="L179" s="258">
        <v>158.15</v>
      </c>
      <c r="M179" s="259"/>
      <c r="N179" s="260">
        <v>500</v>
      </c>
    </row>
    <row r="180" spans="1:14" ht="25.5" x14ac:dyDescent="0.25">
      <c r="A180" s="152"/>
      <c r="B180" s="191"/>
      <c r="C180" s="212" t="s">
        <v>385</v>
      </c>
      <c r="D180" s="212" t="s">
        <v>386</v>
      </c>
      <c r="E180" s="212" t="s">
        <v>189</v>
      </c>
      <c r="F180" s="213" t="s">
        <v>190</v>
      </c>
      <c r="G180" s="257"/>
      <c r="H180" s="258">
        <v>3053.71</v>
      </c>
      <c r="I180" s="259"/>
      <c r="J180" s="258">
        <v>4481.01</v>
      </c>
      <c r="K180" s="259"/>
      <c r="L180" s="258">
        <v>8344.08</v>
      </c>
      <c r="M180" s="259"/>
      <c r="N180" s="260">
        <v>14061.22</v>
      </c>
    </row>
    <row r="181" spans="1:14" ht="25.5" x14ac:dyDescent="0.25">
      <c r="A181" s="152"/>
      <c r="B181" s="191"/>
      <c r="C181" s="212" t="s">
        <v>387</v>
      </c>
      <c r="D181" s="212" t="s">
        <v>388</v>
      </c>
      <c r="E181" s="212" t="s">
        <v>189</v>
      </c>
      <c r="F181" s="213" t="s">
        <v>190</v>
      </c>
      <c r="G181" s="257"/>
      <c r="H181" s="258">
        <v>243.84</v>
      </c>
      <c r="I181" s="259"/>
      <c r="J181" s="258">
        <v>758.09</v>
      </c>
      <c r="K181" s="259"/>
      <c r="L181" s="258">
        <v>1272.3399999999999</v>
      </c>
      <c r="M181" s="259"/>
      <c r="N181" s="260">
        <v>2264.4299999999998</v>
      </c>
    </row>
    <row r="182" spans="1:14" ht="38.25" x14ac:dyDescent="0.25">
      <c r="A182" s="152"/>
      <c r="B182" s="191"/>
      <c r="C182" s="212" t="s">
        <v>389</v>
      </c>
      <c r="D182" s="212" t="s">
        <v>390</v>
      </c>
      <c r="E182" s="212" t="s">
        <v>189</v>
      </c>
      <c r="F182" s="213" t="s">
        <v>190</v>
      </c>
      <c r="G182" s="257"/>
      <c r="H182" s="258">
        <v>488</v>
      </c>
      <c r="I182" s="259"/>
      <c r="J182" s="258">
        <v>488</v>
      </c>
      <c r="K182" s="259"/>
      <c r="L182" s="258">
        <v>488</v>
      </c>
      <c r="M182" s="259"/>
      <c r="N182" s="260">
        <v>2388</v>
      </c>
    </row>
    <row r="183" spans="1:14" ht="25.5" x14ac:dyDescent="0.25">
      <c r="A183" s="152"/>
      <c r="B183" s="191"/>
      <c r="C183" s="212" t="s">
        <v>391</v>
      </c>
      <c r="D183" s="212" t="s">
        <v>381</v>
      </c>
      <c r="E183" s="212" t="s">
        <v>189</v>
      </c>
      <c r="F183" s="213" t="s">
        <v>190</v>
      </c>
      <c r="G183" s="257"/>
      <c r="H183" s="258">
        <v>18.440000000000001</v>
      </c>
      <c r="I183" s="259"/>
      <c r="J183" s="258">
        <v>18.440000000000001</v>
      </c>
      <c r="K183" s="259"/>
      <c r="L183" s="258">
        <v>18.440000000000001</v>
      </c>
      <c r="M183" s="259"/>
      <c r="N183" s="260">
        <v>168.44</v>
      </c>
    </row>
    <row r="184" spans="1:14" ht="25.5" x14ac:dyDescent="0.25">
      <c r="A184" s="152"/>
      <c r="B184" s="191"/>
      <c r="C184" s="212" t="s">
        <v>392</v>
      </c>
      <c r="D184" s="212" t="s">
        <v>379</v>
      </c>
      <c r="E184" s="212" t="s">
        <v>189</v>
      </c>
      <c r="F184" s="213" t="s">
        <v>190</v>
      </c>
      <c r="G184" s="257"/>
      <c r="H184" s="258">
        <v>243.6</v>
      </c>
      <c r="I184" s="259"/>
      <c r="J184" s="258">
        <v>243.6</v>
      </c>
      <c r="K184" s="259"/>
      <c r="L184" s="258">
        <v>271.20999999999998</v>
      </c>
      <c r="M184" s="259"/>
      <c r="N184" s="260">
        <v>843.6</v>
      </c>
    </row>
    <row r="185" spans="1:14" ht="25.5" x14ac:dyDescent="0.25">
      <c r="A185" s="152"/>
      <c r="B185" s="191"/>
      <c r="C185" s="212" t="s">
        <v>393</v>
      </c>
      <c r="D185" s="212" t="s">
        <v>386</v>
      </c>
      <c r="E185" s="212" t="s">
        <v>189</v>
      </c>
      <c r="F185" s="213" t="s">
        <v>190</v>
      </c>
      <c r="G185" s="257"/>
      <c r="H185" s="258">
        <v>762.5</v>
      </c>
      <c r="I185" s="259"/>
      <c r="J185" s="258">
        <v>1525</v>
      </c>
      <c r="K185" s="259"/>
      <c r="L185" s="258">
        <v>2287.5</v>
      </c>
      <c r="M185" s="259"/>
      <c r="N185" s="260">
        <v>4162.84</v>
      </c>
    </row>
    <row r="186" spans="1:14" ht="25.5" x14ac:dyDescent="0.25">
      <c r="A186" s="152"/>
      <c r="B186" s="191"/>
      <c r="C186" s="212" t="s">
        <v>394</v>
      </c>
      <c r="D186" s="212" t="s">
        <v>384</v>
      </c>
      <c r="E186" s="212" t="s">
        <v>189</v>
      </c>
      <c r="F186" s="213" t="s">
        <v>190</v>
      </c>
      <c r="G186" s="257"/>
      <c r="H186" s="258">
        <v>0</v>
      </c>
      <c r="I186" s="259"/>
      <c r="J186" s="258">
        <v>0</v>
      </c>
      <c r="K186" s="259"/>
      <c r="L186" s="258">
        <v>756.4</v>
      </c>
      <c r="M186" s="259"/>
      <c r="N186" s="260">
        <v>800</v>
      </c>
    </row>
    <row r="187" spans="1:14" ht="25.5" x14ac:dyDescent="0.25">
      <c r="A187" s="152"/>
      <c r="B187" s="191"/>
      <c r="C187" s="212" t="s">
        <v>395</v>
      </c>
      <c r="D187" s="212" t="s">
        <v>396</v>
      </c>
      <c r="E187" s="212" t="s">
        <v>189</v>
      </c>
      <c r="F187" s="213" t="s">
        <v>190</v>
      </c>
      <c r="G187" s="257"/>
      <c r="H187" s="258">
        <v>3026</v>
      </c>
      <c r="I187" s="259"/>
      <c r="J187" s="258">
        <v>3026</v>
      </c>
      <c r="K187" s="259"/>
      <c r="L187" s="258">
        <v>3026</v>
      </c>
      <c r="M187" s="259"/>
      <c r="N187" s="260">
        <v>6126</v>
      </c>
    </row>
    <row r="188" spans="1:14" ht="25.5" x14ac:dyDescent="0.25">
      <c r="A188" s="152"/>
      <c r="B188" s="191"/>
      <c r="C188" s="212" t="s">
        <v>397</v>
      </c>
      <c r="D188" s="212" t="s">
        <v>377</v>
      </c>
      <c r="E188" s="212" t="s">
        <v>189</v>
      </c>
      <c r="F188" s="213" t="s">
        <v>190</v>
      </c>
      <c r="G188" s="257"/>
      <c r="H188" s="258">
        <v>0</v>
      </c>
      <c r="I188" s="259"/>
      <c r="J188" s="258">
        <v>0</v>
      </c>
      <c r="K188" s="259"/>
      <c r="L188" s="258">
        <v>0</v>
      </c>
      <c r="M188" s="259"/>
      <c r="N188" s="260">
        <v>5744</v>
      </c>
    </row>
    <row r="189" spans="1:14" x14ac:dyDescent="0.25">
      <c r="A189" s="152"/>
      <c r="B189" s="191"/>
      <c r="C189" s="212" t="s">
        <v>398</v>
      </c>
      <c r="D189" s="212" t="s">
        <v>377</v>
      </c>
      <c r="E189" s="212" t="s">
        <v>189</v>
      </c>
      <c r="F189" s="213" t="s">
        <v>190</v>
      </c>
      <c r="G189" s="257"/>
      <c r="H189" s="258">
        <v>0</v>
      </c>
      <c r="I189" s="259"/>
      <c r="J189" s="258">
        <v>0</v>
      </c>
      <c r="K189" s="259"/>
      <c r="L189" s="258">
        <v>0</v>
      </c>
      <c r="M189" s="259"/>
      <c r="N189" s="260">
        <v>1750.95</v>
      </c>
    </row>
    <row r="190" spans="1:14" ht="25.5" x14ac:dyDescent="0.25">
      <c r="A190" s="152"/>
      <c r="B190" s="191"/>
      <c r="C190" s="212" t="s">
        <v>399</v>
      </c>
      <c r="D190" s="212" t="s">
        <v>400</v>
      </c>
      <c r="E190" s="212" t="s">
        <v>189</v>
      </c>
      <c r="F190" s="213" t="s">
        <v>190</v>
      </c>
      <c r="G190" s="257"/>
      <c r="H190" s="258">
        <v>183</v>
      </c>
      <c r="I190" s="259"/>
      <c r="J190" s="258">
        <v>6994.17</v>
      </c>
      <c r="K190" s="259"/>
      <c r="L190" s="258">
        <v>14621.52</v>
      </c>
      <c r="M190" s="259"/>
      <c r="N190" s="260">
        <v>23183</v>
      </c>
    </row>
    <row r="191" spans="1:14" ht="25.5" x14ac:dyDescent="0.25">
      <c r="A191" s="152"/>
      <c r="B191" s="191"/>
      <c r="C191" s="212" t="s">
        <v>401</v>
      </c>
      <c r="D191" s="212" t="s">
        <v>384</v>
      </c>
      <c r="E191" s="212" t="s">
        <v>189</v>
      </c>
      <c r="F191" s="213" t="s">
        <v>190</v>
      </c>
      <c r="G191" s="257"/>
      <c r="H191" s="258">
        <v>17687.29</v>
      </c>
      <c r="I191" s="259"/>
      <c r="J191" s="258">
        <v>26385.31</v>
      </c>
      <c r="K191" s="259"/>
      <c r="L191" s="258">
        <v>34097.68</v>
      </c>
      <c r="M191" s="259"/>
      <c r="N191" s="260">
        <v>44010.22</v>
      </c>
    </row>
    <row r="192" spans="1:14" ht="25.5" x14ac:dyDescent="0.25">
      <c r="A192" s="152"/>
      <c r="B192" s="191"/>
      <c r="C192" s="212" t="s">
        <v>402</v>
      </c>
      <c r="D192" s="212" t="s">
        <v>390</v>
      </c>
      <c r="E192" s="212" t="s">
        <v>189</v>
      </c>
      <c r="F192" s="213" t="s">
        <v>190</v>
      </c>
      <c r="G192" s="257"/>
      <c r="H192" s="258">
        <v>1758.24</v>
      </c>
      <c r="I192" s="259"/>
      <c r="J192" s="258">
        <v>1758.24</v>
      </c>
      <c r="K192" s="259"/>
      <c r="L192" s="258">
        <v>1758.24</v>
      </c>
      <c r="M192" s="259"/>
      <c r="N192" s="260">
        <v>1758.24</v>
      </c>
    </row>
    <row r="193" spans="1:14" ht="25.5" x14ac:dyDescent="0.25">
      <c r="A193" s="152"/>
      <c r="B193" s="191"/>
      <c r="C193" s="212" t="s">
        <v>403</v>
      </c>
      <c r="D193" s="212" t="s">
        <v>379</v>
      </c>
      <c r="E193" s="212" t="s">
        <v>189</v>
      </c>
      <c r="F193" s="213" t="s">
        <v>190</v>
      </c>
      <c r="G193" s="257"/>
      <c r="H193" s="258">
        <v>4450.43</v>
      </c>
      <c r="I193" s="259"/>
      <c r="J193" s="258">
        <v>13835.62</v>
      </c>
      <c r="K193" s="259"/>
      <c r="L193" s="258">
        <v>15015.6</v>
      </c>
      <c r="M193" s="259"/>
      <c r="N193" s="260">
        <v>28500</v>
      </c>
    </row>
    <row r="194" spans="1:14" ht="25.5" x14ac:dyDescent="0.25">
      <c r="A194" s="152"/>
      <c r="B194" s="191"/>
      <c r="C194" s="212" t="s">
        <v>404</v>
      </c>
      <c r="D194" s="212" t="s">
        <v>405</v>
      </c>
      <c r="E194" s="212" t="s">
        <v>189</v>
      </c>
      <c r="F194" s="213" t="s">
        <v>190</v>
      </c>
      <c r="G194" s="257"/>
      <c r="H194" s="258">
        <v>2027.64</v>
      </c>
      <c r="I194" s="259"/>
      <c r="J194" s="258">
        <v>10567.64</v>
      </c>
      <c r="K194" s="259"/>
      <c r="L194" s="258">
        <v>11555</v>
      </c>
      <c r="M194" s="259"/>
      <c r="N194" s="260">
        <v>26584.86</v>
      </c>
    </row>
    <row r="195" spans="1:14" ht="25.5" x14ac:dyDescent="0.25">
      <c r="A195" s="152"/>
      <c r="B195" s="191"/>
      <c r="C195" s="212" t="s">
        <v>406</v>
      </c>
      <c r="D195" s="212" t="s">
        <v>377</v>
      </c>
      <c r="E195" s="212" t="s">
        <v>189</v>
      </c>
      <c r="F195" s="213" t="s">
        <v>190</v>
      </c>
      <c r="G195" s="257"/>
      <c r="H195" s="258">
        <v>5742.75</v>
      </c>
      <c r="I195" s="259"/>
      <c r="J195" s="258">
        <v>8074.05</v>
      </c>
      <c r="K195" s="259"/>
      <c r="L195" s="258">
        <v>8849.5400000000009</v>
      </c>
      <c r="M195" s="259"/>
      <c r="N195" s="260">
        <v>20673.11</v>
      </c>
    </row>
    <row r="196" spans="1:14" ht="25.5" x14ac:dyDescent="0.25">
      <c r="A196" s="152"/>
      <c r="B196" s="191"/>
      <c r="C196" s="212" t="s">
        <v>407</v>
      </c>
      <c r="D196" s="212" t="s">
        <v>384</v>
      </c>
      <c r="E196" s="212" t="s">
        <v>189</v>
      </c>
      <c r="F196" s="213" t="s">
        <v>190</v>
      </c>
      <c r="G196" s="257"/>
      <c r="H196" s="258">
        <v>117.75</v>
      </c>
      <c r="I196" s="259"/>
      <c r="J196" s="258">
        <v>307.75</v>
      </c>
      <c r="K196" s="259"/>
      <c r="L196" s="258">
        <v>307.75</v>
      </c>
      <c r="M196" s="259"/>
      <c r="N196" s="260">
        <v>424.96</v>
      </c>
    </row>
    <row r="197" spans="1:14" ht="25.5" x14ac:dyDescent="0.25">
      <c r="A197" s="152"/>
      <c r="B197" s="191"/>
      <c r="C197" s="212" t="s">
        <v>408</v>
      </c>
      <c r="D197" s="212" t="s">
        <v>388</v>
      </c>
      <c r="E197" s="212" t="s">
        <v>189</v>
      </c>
      <c r="F197" s="213" t="s">
        <v>190</v>
      </c>
      <c r="G197" s="257"/>
      <c r="H197" s="258">
        <v>376.98</v>
      </c>
      <c r="I197" s="259"/>
      <c r="J197" s="258">
        <v>376.98</v>
      </c>
      <c r="K197" s="259"/>
      <c r="L197" s="258">
        <v>753.96</v>
      </c>
      <c r="M197" s="259"/>
      <c r="N197" s="260">
        <v>1550</v>
      </c>
    </row>
    <row r="198" spans="1:14" ht="38.25" x14ac:dyDescent="0.25">
      <c r="A198" s="152"/>
      <c r="B198" s="191"/>
      <c r="C198" s="212" t="s">
        <v>409</v>
      </c>
      <c r="D198" s="212" t="s">
        <v>390</v>
      </c>
      <c r="E198" s="212" t="s">
        <v>189</v>
      </c>
      <c r="F198" s="213" t="s">
        <v>190</v>
      </c>
      <c r="G198" s="257"/>
      <c r="H198" s="258">
        <v>12388.29</v>
      </c>
      <c r="I198" s="259"/>
      <c r="J198" s="258">
        <v>12388.29</v>
      </c>
      <c r="K198" s="259"/>
      <c r="L198" s="258">
        <v>15552.97</v>
      </c>
      <c r="M198" s="259"/>
      <c r="N198" s="260">
        <v>40743.39</v>
      </c>
    </row>
    <row r="199" spans="1:14" ht="25.5" x14ac:dyDescent="0.25">
      <c r="A199" s="152"/>
      <c r="B199" s="191"/>
      <c r="C199" s="212" t="s">
        <v>410</v>
      </c>
      <c r="D199" s="212" t="s">
        <v>381</v>
      </c>
      <c r="E199" s="212" t="s">
        <v>189</v>
      </c>
      <c r="F199" s="213" t="s">
        <v>190</v>
      </c>
      <c r="G199" s="257"/>
      <c r="H199" s="258">
        <v>0</v>
      </c>
      <c r="I199" s="259"/>
      <c r="J199" s="258">
        <v>0</v>
      </c>
      <c r="K199" s="259"/>
      <c r="L199" s="258">
        <v>0</v>
      </c>
      <c r="M199" s="259"/>
      <c r="N199" s="260">
        <v>350</v>
      </c>
    </row>
    <row r="200" spans="1:14" ht="25.5" x14ac:dyDescent="0.25">
      <c r="A200" s="152"/>
      <c r="B200" s="191"/>
      <c r="C200" s="212" t="s">
        <v>411</v>
      </c>
      <c r="D200" s="212" t="s">
        <v>379</v>
      </c>
      <c r="E200" s="212" t="s">
        <v>189</v>
      </c>
      <c r="F200" s="213" t="s">
        <v>190</v>
      </c>
      <c r="G200" s="257"/>
      <c r="H200" s="258">
        <v>427.52</v>
      </c>
      <c r="I200" s="259"/>
      <c r="J200" s="258">
        <v>427.52</v>
      </c>
      <c r="K200" s="259"/>
      <c r="L200" s="258">
        <v>427.52</v>
      </c>
      <c r="M200" s="259"/>
      <c r="N200" s="260">
        <v>1027.52</v>
      </c>
    </row>
    <row r="201" spans="1:14" ht="25.5" x14ac:dyDescent="0.25">
      <c r="A201" s="152"/>
      <c r="B201" s="191"/>
      <c r="C201" s="212" t="s">
        <v>412</v>
      </c>
      <c r="D201" s="212" t="s">
        <v>400</v>
      </c>
      <c r="E201" s="212" t="s">
        <v>189</v>
      </c>
      <c r="F201" s="213" t="s">
        <v>190</v>
      </c>
      <c r="G201" s="257"/>
      <c r="H201" s="258">
        <v>0</v>
      </c>
      <c r="I201" s="259"/>
      <c r="J201" s="258">
        <v>3865.8</v>
      </c>
      <c r="K201" s="259"/>
      <c r="L201" s="258">
        <v>7731.6</v>
      </c>
      <c r="M201" s="259"/>
      <c r="N201" s="260">
        <v>11600</v>
      </c>
    </row>
    <row r="202" spans="1:14" ht="25.5" x14ac:dyDescent="0.25">
      <c r="A202" s="152"/>
      <c r="B202" s="191"/>
      <c r="C202" s="212" t="s">
        <v>413</v>
      </c>
      <c r="D202" s="212" t="s">
        <v>384</v>
      </c>
      <c r="E202" s="212" t="s">
        <v>189</v>
      </c>
      <c r="F202" s="213" t="s">
        <v>190</v>
      </c>
      <c r="G202" s="257"/>
      <c r="H202" s="258">
        <v>4280.49</v>
      </c>
      <c r="I202" s="259"/>
      <c r="J202" s="258">
        <v>7599.3</v>
      </c>
      <c r="K202" s="259"/>
      <c r="L202" s="258">
        <v>10408.65</v>
      </c>
      <c r="M202" s="259"/>
      <c r="N202" s="260">
        <v>20217.28</v>
      </c>
    </row>
    <row r="203" spans="1:14" ht="25.5" x14ac:dyDescent="0.25">
      <c r="A203" s="152"/>
      <c r="B203" s="191"/>
      <c r="C203" s="212" t="s">
        <v>414</v>
      </c>
      <c r="D203" s="212" t="s">
        <v>388</v>
      </c>
      <c r="E203" s="212" t="s">
        <v>415</v>
      </c>
      <c r="F203" s="213" t="s">
        <v>190</v>
      </c>
      <c r="G203" s="257"/>
      <c r="H203" s="258">
        <v>144.12</v>
      </c>
      <c r="I203" s="259"/>
      <c r="J203" s="258">
        <v>288.24</v>
      </c>
      <c r="K203" s="259"/>
      <c r="L203" s="258">
        <v>432.36</v>
      </c>
      <c r="M203" s="259"/>
      <c r="N203" s="260">
        <v>840.19</v>
      </c>
    </row>
    <row r="204" spans="1:14" ht="25.5" x14ac:dyDescent="0.25">
      <c r="A204" s="152"/>
      <c r="B204" s="191"/>
      <c r="C204" s="212" t="s">
        <v>416</v>
      </c>
      <c r="D204" s="212" t="s">
        <v>405</v>
      </c>
      <c r="E204" s="212" t="s">
        <v>189</v>
      </c>
      <c r="F204" s="213" t="s">
        <v>190</v>
      </c>
      <c r="G204" s="257"/>
      <c r="H204" s="258">
        <v>1380.65</v>
      </c>
      <c r="I204" s="259"/>
      <c r="J204" s="258">
        <v>1380.65</v>
      </c>
      <c r="K204" s="259"/>
      <c r="L204" s="258">
        <v>1886.56</v>
      </c>
      <c r="M204" s="259"/>
      <c r="N204" s="260">
        <v>16791.79</v>
      </c>
    </row>
    <row r="205" spans="1:14" ht="25.5" x14ac:dyDescent="0.25">
      <c r="A205" s="152"/>
      <c r="B205" s="191"/>
      <c r="C205" s="212" t="s">
        <v>417</v>
      </c>
      <c r="D205" s="212" t="s">
        <v>377</v>
      </c>
      <c r="E205" s="212" t="s">
        <v>189</v>
      </c>
      <c r="F205" s="213" t="s">
        <v>190</v>
      </c>
      <c r="G205" s="257"/>
      <c r="H205" s="258">
        <v>2267.84</v>
      </c>
      <c r="I205" s="259"/>
      <c r="J205" s="258">
        <v>2866.52</v>
      </c>
      <c r="K205" s="259"/>
      <c r="L205" s="258">
        <v>3194.27</v>
      </c>
      <c r="M205" s="259"/>
      <c r="N205" s="260">
        <v>10357.69</v>
      </c>
    </row>
    <row r="206" spans="1:14" ht="25.5" x14ac:dyDescent="0.25">
      <c r="A206" s="152"/>
      <c r="B206" s="191"/>
      <c r="C206" s="212" t="s">
        <v>418</v>
      </c>
      <c r="D206" s="212" t="s">
        <v>379</v>
      </c>
      <c r="E206" s="212" t="s">
        <v>189</v>
      </c>
      <c r="F206" s="213" t="s">
        <v>190</v>
      </c>
      <c r="G206" s="257"/>
      <c r="H206" s="258">
        <v>12789.22</v>
      </c>
      <c r="I206" s="259"/>
      <c r="J206" s="258">
        <v>22901.79</v>
      </c>
      <c r="K206" s="259"/>
      <c r="L206" s="258">
        <v>29046.22</v>
      </c>
      <c r="M206" s="259"/>
      <c r="N206" s="260">
        <v>55205.919999999998</v>
      </c>
    </row>
    <row r="207" spans="1:14" ht="25.5" x14ac:dyDescent="0.25">
      <c r="A207" s="152"/>
      <c r="B207" s="191"/>
      <c r="C207" s="212" t="s">
        <v>419</v>
      </c>
      <c r="D207" s="212" t="s">
        <v>379</v>
      </c>
      <c r="E207" s="212" t="s">
        <v>189</v>
      </c>
      <c r="F207" s="213" t="s">
        <v>190</v>
      </c>
      <c r="G207" s="257"/>
      <c r="H207" s="258">
        <v>0</v>
      </c>
      <c r="I207" s="259"/>
      <c r="J207" s="258">
        <v>0</v>
      </c>
      <c r="K207" s="259"/>
      <c r="L207" s="258">
        <v>0</v>
      </c>
      <c r="M207" s="259"/>
      <c r="N207" s="260">
        <v>300</v>
      </c>
    </row>
    <row r="208" spans="1:14" ht="25.5" x14ac:dyDescent="0.25">
      <c r="A208" s="152"/>
      <c r="B208" s="191"/>
      <c r="C208" s="212" t="s">
        <v>420</v>
      </c>
      <c r="D208" s="212" t="s">
        <v>386</v>
      </c>
      <c r="E208" s="212" t="s">
        <v>189</v>
      </c>
      <c r="F208" s="213" t="s">
        <v>190</v>
      </c>
      <c r="G208" s="257"/>
      <c r="H208" s="258">
        <v>0</v>
      </c>
      <c r="I208" s="259"/>
      <c r="J208" s="258">
        <v>0</v>
      </c>
      <c r="K208" s="259"/>
      <c r="L208" s="258">
        <v>0</v>
      </c>
      <c r="M208" s="259"/>
      <c r="N208" s="260">
        <v>400</v>
      </c>
    </row>
    <row r="209" spans="1:14" ht="25.5" x14ac:dyDescent="0.25">
      <c r="A209" s="152"/>
      <c r="B209" s="191"/>
      <c r="C209" s="212" t="s">
        <v>421</v>
      </c>
      <c r="D209" s="212" t="s">
        <v>377</v>
      </c>
      <c r="E209" s="212" t="s">
        <v>189</v>
      </c>
      <c r="F209" s="213" t="s">
        <v>190</v>
      </c>
      <c r="G209" s="257"/>
      <c r="H209" s="258">
        <v>0</v>
      </c>
      <c r="I209" s="259"/>
      <c r="J209" s="258">
        <v>1030</v>
      </c>
      <c r="K209" s="259"/>
      <c r="L209" s="258">
        <v>1771.2</v>
      </c>
      <c r="M209" s="259"/>
      <c r="N209" s="260">
        <v>3875</v>
      </c>
    </row>
    <row r="210" spans="1:14" ht="25.5" x14ac:dyDescent="0.25">
      <c r="A210" s="152"/>
      <c r="B210" s="191"/>
      <c r="C210" s="212" t="s">
        <v>422</v>
      </c>
      <c r="D210" s="212" t="s">
        <v>379</v>
      </c>
      <c r="E210" s="212" t="s">
        <v>189</v>
      </c>
      <c r="F210" s="213" t="s">
        <v>190</v>
      </c>
      <c r="G210" s="257"/>
      <c r="H210" s="258">
        <v>0</v>
      </c>
      <c r="I210" s="259"/>
      <c r="J210" s="258">
        <v>0</v>
      </c>
      <c r="K210" s="259"/>
      <c r="L210" s="258">
        <v>0</v>
      </c>
      <c r="M210" s="259"/>
      <c r="N210" s="260">
        <v>400</v>
      </c>
    </row>
    <row r="211" spans="1:14" ht="25.5" x14ac:dyDescent="0.25">
      <c r="A211" s="152"/>
      <c r="B211" s="191"/>
      <c r="C211" s="212" t="s">
        <v>423</v>
      </c>
      <c r="D211" s="212" t="s">
        <v>424</v>
      </c>
      <c r="E211" s="212" t="s">
        <v>189</v>
      </c>
      <c r="F211" s="213" t="s">
        <v>190</v>
      </c>
      <c r="G211" s="257"/>
      <c r="H211" s="258">
        <v>0</v>
      </c>
      <c r="I211" s="259"/>
      <c r="J211" s="258">
        <v>0</v>
      </c>
      <c r="K211" s="259"/>
      <c r="L211" s="258">
        <v>0</v>
      </c>
      <c r="M211" s="259"/>
      <c r="N211" s="260">
        <v>100</v>
      </c>
    </row>
    <row r="212" spans="1:14" ht="25.5" x14ac:dyDescent="0.25">
      <c r="A212" s="152"/>
      <c r="B212" s="191"/>
      <c r="C212" s="212" t="s">
        <v>425</v>
      </c>
      <c r="D212" s="212" t="s">
        <v>426</v>
      </c>
      <c r="E212" s="212" t="s">
        <v>189</v>
      </c>
      <c r="F212" s="213" t="s">
        <v>190</v>
      </c>
      <c r="G212" s="257"/>
      <c r="H212" s="258">
        <v>0</v>
      </c>
      <c r="I212" s="259"/>
      <c r="J212" s="258">
        <v>0</v>
      </c>
      <c r="K212" s="259"/>
      <c r="L212" s="258">
        <v>0</v>
      </c>
      <c r="M212" s="259"/>
      <c r="N212" s="260">
        <v>732</v>
      </c>
    </row>
    <row r="213" spans="1:14" ht="25.5" x14ac:dyDescent="0.25">
      <c r="A213" s="152"/>
      <c r="B213" s="191"/>
      <c r="C213" s="212" t="s">
        <v>427</v>
      </c>
      <c r="D213" s="212" t="s">
        <v>400</v>
      </c>
      <c r="E213" s="212" t="s">
        <v>189</v>
      </c>
      <c r="F213" s="213" t="s">
        <v>190</v>
      </c>
      <c r="G213" s="257"/>
      <c r="H213" s="258">
        <v>0</v>
      </c>
      <c r="I213" s="259"/>
      <c r="J213" s="258">
        <v>452.62</v>
      </c>
      <c r="K213" s="259"/>
      <c r="L213" s="258">
        <v>452.62</v>
      </c>
      <c r="M213" s="259"/>
      <c r="N213" s="260">
        <v>500</v>
      </c>
    </row>
    <row r="214" spans="1:14" ht="25.5" x14ac:dyDescent="0.25">
      <c r="A214" s="152"/>
      <c r="B214" s="191"/>
      <c r="C214" s="212" t="s">
        <v>428</v>
      </c>
      <c r="D214" s="212" t="s">
        <v>377</v>
      </c>
      <c r="E214" s="212" t="s">
        <v>189</v>
      </c>
      <c r="F214" s="213" t="s">
        <v>190</v>
      </c>
      <c r="G214" s="257"/>
      <c r="H214" s="258">
        <v>350</v>
      </c>
      <c r="I214" s="259"/>
      <c r="J214" s="258">
        <v>350</v>
      </c>
      <c r="K214" s="259"/>
      <c r="L214" s="258">
        <v>350</v>
      </c>
      <c r="M214" s="259"/>
      <c r="N214" s="260">
        <v>350</v>
      </c>
    </row>
    <row r="215" spans="1:14" ht="25.5" x14ac:dyDescent="0.25">
      <c r="A215" s="152"/>
      <c r="B215" s="191"/>
      <c r="C215" s="212" t="s">
        <v>429</v>
      </c>
      <c r="D215" s="212" t="s">
        <v>377</v>
      </c>
      <c r="E215" s="212" t="s">
        <v>189</v>
      </c>
      <c r="F215" s="213" t="s">
        <v>190</v>
      </c>
      <c r="G215" s="257"/>
      <c r="H215" s="258">
        <v>0</v>
      </c>
      <c r="I215" s="259"/>
      <c r="J215" s="258">
        <v>0</v>
      </c>
      <c r="K215" s="259"/>
      <c r="L215" s="258">
        <v>0</v>
      </c>
      <c r="M215" s="259"/>
      <c r="N215" s="260">
        <v>3000</v>
      </c>
    </row>
    <row r="216" spans="1:14" ht="25.5" x14ac:dyDescent="0.25">
      <c r="A216" s="152"/>
      <c r="B216" s="191"/>
      <c r="C216" s="212" t="s">
        <v>430</v>
      </c>
      <c r="D216" s="212" t="s">
        <v>426</v>
      </c>
      <c r="E216" s="212" t="s">
        <v>189</v>
      </c>
      <c r="F216" s="213" t="s">
        <v>190</v>
      </c>
      <c r="G216" s="257"/>
      <c r="H216" s="258">
        <v>10753.13</v>
      </c>
      <c r="I216" s="259"/>
      <c r="J216" s="258">
        <v>16638.259999999998</v>
      </c>
      <c r="K216" s="259"/>
      <c r="L216" s="258">
        <v>20441.259999999998</v>
      </c>
      <c r="M216" s="259"/>
      <c r="N216" s="260">
        <v>35129.9</v>
      </c>
    </row>
    <row r="217" spans="1:14" ht="38.25" x14ac:dyDescent="0.25">
      <c r="A217" s="152"/>
      <c r="B217" s="191"/>
      <c r="C217" s="212" t="s">
        <v>431</v>
      </c>
      <c r="D217" s="212" t="s">
        <v>426</v>
      </c>
      <c r="E217" s="212" t="s">
        <v>189</v>
      </c>
      <c r="F217" s="213" t="s">
        <v>190</v>
      </c>
      <c r="G217" s="257"/>
      <c r="H217" s="258">
        <v>0</v>
      </c>
      <c r="I217" s="259"/>
      <c r="J217" s="258">
        <v>1745.82</v>
      </c>
      <c r="K217" s="259"/>
      <c r="L217" s="258">
        <v>1745.82</v>
      </c>
      <c r="M217" s="259"/>
      <c r="N217" s="260">
        <v>1750</v>
      </c>
    </row>
    <row r="218" spans="1:14" ht="38.25" x14ac:dyDescent="0.25">
      <c r="A218" s="152"/>
      <c r="B218" s="191"/>
      <c r="C218" s="212" t="s">
        <v>432</v>
      </c>
      <c r="D218" s="212" t="s">
        <v>433</v>
      </c>
      <c r="E218" s="212" t="s">
        <v>189</v>
      </c>
      <c r="F218" s="213" t="s">
        <v>190</v>
      </c>
      <c r="G218" s="257"/>
      <c r="H218" s="258">
        <v>0</v>
      </c>
      <c r="I218" s="259"/>
      <c r="J218" s="258">
        <v>0</v>
      </c>
      <c r="K218" s="259"/>
      <c r="L218" s="258">
        <v>976</v>
      </c>
      <c r="M218" s="259"/>
      <c r="N218" s="260">
        <v>1000</v>
      </c>
    </row>
    <row r="219" spans="1:14" ht="25.5" x14ac:dyDescent="0.25">
      <c r="A219" s="152"/>
      <c r="B219" s="191"/>
      <c r="C219" s="212" t="s">
        <v>434</v>
      </c>
      <c r="D219" s="212" t="s">
        <v>390</v>
      </c>
      <c r="E219" s="212" t="s">
        <v>189</v>
      </c>
      <c r="F219" s="213" t="s">
        <v>190</v>
      </c>
      <c r="G219" s="257"/>
      <c r="H219" s="258">
        <v>0</v>
      </c>
      <c r="I219" s="259"/>
      <c r="J219" s="258">
        <v>0</v>
      </c>
      <c r="K219" s="259"/>
      <c r="L219" s="258">
        <v>0</v>
      </c>
      <c r="M219" s="259"/>
      <c r="N219" s="260">
        <v>2850</v>
      </c>
    </row>
    <row r="220" spans="1:14" ht="38.25" x14ac:dyDescent="0.25">
      <c r="A220" s="152"/>
      <c r="B220" s="191"/>
      <c r="C220" s="212" t="s">
        <v>435</v>
      </c>
      <c r="D220" s="212" t="s">
        <v>436</v>
      </c>
      <c r="E220" s="212" t="s">
        <v>189</v>
      </c>
      <c r="F220" s="213" t="s">
        <v>190</v>
      </c>
      <c r="G220" s="257"/>
      <c r="H220" s="258">
        <v>2250</v>
      </c>
      <c r="I220" s="259"/>
      <c r="J220" s="258">
        <v>2250</v>
      </c>
      <c r="K220" s="259"/>
      <c r="L220" s="258">
        <v>2250</v>
      </c>
      <c r="M220" s="259"/>
      <c r="N220" s="260">
        <v>4700</v>
      </c>
    </row>
    <row r="221" spans="1:14" ht="38.25" x14ac:dyDescent="0.25">
      <c r="A221" s="152"/>
      <c r="B221" s="191"/>
      <c r="C221" s="212" t="s">
        <v>437</v>
      </c>
      <c r="D221" s="212" t="s">
        <v>433</v>
      </c>
      <c r="E221" s="212" t="s">
        <v>189</v>
      </c>
      <c r="F221" s="213" t="s">
        <v>190</v>
      </c>
      <c r="G221" s="257"/>
      <c r="H221" s="258">
        <v>0</v>
      </c>
      <c r="I221" s="259"/>
      <c r="J221" s="258">
        <v>0</v>
      </c>
      <c r="K221" s="259"/>
      <c r="L221" s="258">
        <v>0</v>
      </c>
      <c r="M221" s="259"/>
      <c r="N221" s="260">
        <v>0.12</v>
      </c>
    </row>
    <row r="222" spans="1:14" x14ac:dyDescent="0.25">
      <c r="A222" s="152"/>
      <c r="B222" s="191"/>
      <c r="C222" s="212" t="s">
        <v>438</v>
      </c>
      <c r="D222" s="212" t="s">
        <v>377</v>
      </c>
      <c r="E222" s="212" t="s">
        <v>189</v>
      </c>
      <c r="F222" s="213" t="s">
        <v>190</v>
      </c>
      <c r="G222" s="257"/>
      <c r="H222" s="258">
        <v>0</v>
      </c>
      <c r="I222" s="259"/>
      <c r="J222" s="258">
        <v>0</v>
      </c>
      <c r="K222" s="259"/>
      <c r="L222" s="258">
        <v>0</v>
      </c>
      <c r="M222" s="259"/>
      <c r="N222" s="260">
        <v>10000</v>
      </c>
    </row>
    <row r="223" spans="1:14" ht="25.5" x14ac:dyDescent="0.25">
      <c r="A223" s="152"/>
      <c r="B223" s="191"/>
      <c r="C223" s="212" t="s">
        <v>439</v>
      </c>
      <c r="D223" s="212" t="s">
        <v>377</v>
      </c>
      <c r="E223" s="212" t="s">
        <v>189</v>
      </c>
      <c r="F223" s="213" t="s">
        <v>190</v>
      </c>
      <c r="G223" s="257"/>
      <c r="H223" s="258">
        <v>0</v>
      </c>
      <c r="I223" s="259"/>
      <c r="J223" s="258">
        <v>0</v>
      </c>
      <c r="K223" s="259"/>
      <c r="L223" s="258">
        <v>5521.93</v>
      </c>
      <c r="M223" s="259"/>
      <c r="N223" s="260">
        <v>5521.93</v>
      </c>
    </row>
    <row r="224" spans="1:14" ht="25.5" x14ac:dyDescent="0.25">
      <c r="A224" s="152"/>
      <c r="B224" s="191"/>
      <c r="C224" s="212" t="s">
        <v>440</v>
      </c>
      <c r="D224" s="212" t="s">
        <v>381</v>
      </c>
      <c r="E224" s="212" t="s">
        <v>189</v>
      </c>
      <c r="F224" s="213" t="s">
        <v>190</v>
      </c>
      <c r="G224" s="257"/>
      <c r="H224" s="258">
        <v>52.8</v>
      </c>
      <c r="I224" s="259"/>
      <c r="J224" s="258">
        <v>52.8</v>
      </c>
      <c r="K224" s="259"/>
      <c r="L224" s="258">
        <v>52.8</v>
      </c>
      <c r="M224" s="259"/>
      <c r="N224" s="260">
        <v>202.8</v>
      </c>
    </row>
    <row r="225" spans="1:14" ht="25.5" x14ac:dyDescent="0.25">
      <c r="A225" s="152"/>
      <c r="B225" s="191"/>
      <c r="C225" s="212" t="s">
        <v>441</v>
      </c>
      <c r="D225" s="212" t="s">
        <v>379</v>
      </c>
      <c r="E225" s="212" t="s">
        <v>189</v>
      </c>
      <c r="F225" s="213" t="s">
        <v>190</v>
      </c>
      <c r="G225" s="257"/>
      <c r="H225" s="258">
        <v>347.18</v>
      </c>
      <c r="I225" s="259"/>
      <c r="J225" s="258">
        <v>1518.01</v>
      </c>
      <c r="K225" s="259"/>
      <c r="L225" s="258">
        <v>1518.01</v>
      </c>
      <c r="M225" s="259"/>
      <c r="N225" s="260">
        <v>1947.18</v>
      </c>
    </row>
    <row r="226" spans="1:14" ht="38.25" x14ac:dyDescent="0.25">
      <c r="A226" s="152"/>
      <c r="B226" s="191"/>
      <c r="C226" s="212" t="s">
        <v>442</v>
      </c>
      <c r="D226" s="212" t="s">
        <v>426</v>
      </c>
      <c r="E226" s="212" t="s">
        <v>189</v>
      </c>
      <c r="F226" s="213" t="s">
        <v>190</v>
      </c>
      <c r="G226" s="257"/>
      <c r="H226" s="258">
        <v>2859.44</v>
      </c>
      <c r="I226" s="259"/>
      <c r="J226" s="258">
        <v>5586.87</v>
      </c>
      <c r="K226" s="259"/>
      <c r="L226" s="258">
        <v>14732.84</v>
      </c>
      <c r="M226" s="259"/>
      <c r="N226" s="260">
        <v>22712.93</v>
      </c>
    </row>
    <row r="227" spans="1:14" ht="38.25" x14ac:dyDescent="0.25">
      <c r="A227" s="152"/>
      <c r="B227" s="191"/>
      <c r="C227" s="212" t="s">
        <v>443</v>
      </c>
      <c r="D227" s="212" t="s">
        <v>384</v>
      </c>
      <c r="E227" s="212" t="s">
        <v>189</v>
      </c>
      <c r="F227" s="213" t="s">
        <v>190</v>
      </c>
      <c r="G227" s="257"/>
      <c r="H227" s="258">
        <v>1945.16</v>
      </c>
      <c r="I227" s="259"/>
      <c r="J227" s="258">
        <v>2159.0500000000002</v>
      </c>
      <c r="K227" s="259"/>
      <c r="L227" s="258">
        <v>2244.84</v>
      </c>
      <c r="M227" s="259"/>
      <c r="N227" s="260">
        <v>3283.75</v>
      </c>
    </row>
    <row r="228" spans="1:14" ht="25.5" x14ac:dyDescent="0.25">
      <c r="A228" s="152"/>
      <c r="B228" s="191"/>
      <c r="C228" s="212" t="s">
        <v>444</v>
      </c>
      <c r="D228" s="212" t="s">
        <v>388</v>
      </c>
      <c r="E228" s="212" t="s">
        <v>189</v>
      </c>
      <c r="F228" s="213" t="s">
        <v>190</v>
      </c>
      <c r="G228" s="257"/>
      <c r="H228" s="258">
        <v>119.88</v>
      </c>
      <c r="I228" s="259"/>
      <c r="J228" s="258">
        <v>239.76</v>
      </c>
      <c r="K228" s="259"/>
      <c r="L228" s="258">
        <v>359.64</v>
      </c>
      <c r="M228" s="259"/>
      <c r="N228" s="260">
        <v>659.82</v>
      </c>
    </row>
    <row r="229" spans="1:14" ht="25.5" x14ac:dyDescent="0.25">
      <c r="A229" s="152"/>
      <c r="B229" s="191"/>
      <c r="C229" s="212" t="s">
        <v>445</v>
      </c>
      <c r="D229" s="212" t="s">
        <v>379</v>
      </c>
      <c r="E229" s="212" t="s">
        <v>189</v>
      </c>
      <c r="F229" s="213" t="s">
        <v>190</v>
      </c>
      <c r="G229" s="257"/>
      <c r="H229" s="258">
        <v>365.01</v>
      </c>
      <c r="I229" s="259"/>
      <c r="J229" s="258">
        <v>456.01</v>
      </c>
      <c r="K229" s="259"/>
      <c r="L229" s="258">
        <v>782.01</v>
      </c>
      <c r="M229" s="259"/>
      <c r="N229" s="260">
        <v>2412.4</v>
      </c>
    </row>
    <row r="230" spans="1:14" ht="25.5" x14ac:dyDescent="0.25">
      <c r="A230" s="152"/>
      <c r="B230" s="191"/>
      <c r="C230" s="212" t="s">
        <v>446</v>
      </c>
      <c r="D230" s="212" t="s">
        <v>405</v>
      </c>
      <c r="E230" s="212" t="s">
        <v>189</v>
      </c>
      <c r="F230" s="213" t="s">
        <v>190</v>
      </c>
      <c r="G230" s="257"/>
      <c r="H230" s="258">
        <v>2.5299999999999998</v>
      </c>
      <c r="I230" s="259"/>
      <c r="J230" s="258">
        <v>2.5299999999999998</v>
      </c>
      <c r="K230" s="259"/>
      <c r="L230" s="258">
        <v>24.09</v>
      </c>
      <c r="M230" s="259"/>
      <c r="N230" s="260">
        <v>502.53</v>
      </c>
    </row>
    <row r="231" spans="1:14" ht="25.5" x14ac:dyDescent="0.25">
      <c r="A231" s="152"/>
      <c r="B231" s="191"/>
      <c r="C231" s="212" t="s">
        <v>447</v>
      </c>
      <c r="D231" s="212" t="s">
        <v>377</v>
      </c>
      <c r="E231" s="212" t="s">
        <v>189</v>
      </c>
      <c r="F231" s="213" t="s">
        <v>190</v>
      </c>
      <c r="G231" s="257"/>
      <c r="H231" s="258">
        <v>36.42</v>
      </c>
      <c r="I231" s="259"/>
      <c r="J231" s="258">
        <v>36.42</v>
      </c>
      <c r="K231" s="259"/>
      <c r="L231" s="258">
        <v>72.84</v>
      </c>
      <c r="M231" s="259"/>
      <c r="N231" s="260">
        <v>1621.6</v>
      </c>
    </row>
    <row r="232" spans="1:14" ht="25.5" x14ac:dyDescent="0.25">
      <c r="A232" s="152"/>
      <c r="B232" s="191"/>
      <c r="C232" s="212" t="s">
        <v>448</v>
      </c>
      <c r="D232" s="212" t="s">
        <v>379</v>
      </c>
      <c r="E232" s="212" t="s">
        <v>189</v>
      </c>
      <c r="F232" s="213" t="s">
        <v>190</v>
      </c>
      <c r="G232" s="257"/>
      <c r="H232" s="258">
        <v>200</v>
      </c>
      <c r="I232" s="259"/>
      <c r="J232" s="258">
        <v>437.9</v>
      </c>
      <c r="K232" s="259"/>
      <c r="L232" s="258">
        <v>752.07</v>
      </c>
      <c r="M232" s="259"/>
      <c r="N232" s="260">
        <v>760</v>
      </c>
    </row>
    <row r="233" spans="1:14" ht="25.5" x14ac:dyDescent="0.25">
      <c r="A233" s="152"/>
      <c r="B233" s="191"/>
      <c r="C233" s="212" t="s">
        <v>449</v>
      </c>
      <c r="D233" s="212" t="s">
        <v>400</v>
      </c>
      <c r="E233" s="212" t="s">
        <v>189</v>
      </c>
      <c r="F233" s="213" t="s">
        <v>190</v>
      </c>
      <c r="G233" s="257"/>
      <c r="H233" s="258">
        <v>0</v>
      </c>
      <c r="I233" s="259"/>
      <c r="J233" s="258">
        <v>4970.32</v>
      </c>
      <c r="K233" s="259"/>
      <c r="L233" s="258">
        <v>9940.64</v>
      </c>
      <c r="M233" s="259"/>
      <c r="N233" s="260">
        <v>15000</v>
      </c>
    </row>
    <row r="234" spans="1:14" ht="25.5" x14ac:dyDescent="0.25">
      <c r="A234" s="152"/>
      <c r="B234" s="191"/>
      <c r="C234" s="212" t="s">
        <v>450</v>
      </c>
      <c r="D234" s="212" t="s">
        <v>377</v>
      </c>
      <c r="E234" s="212" t="s">
        <v>189</v>
      </c>
      <c r="F234" s="213" t="s">
        <v>190</v>
      </c>
      <c r="G234" s="257"/>
      <c r="H234" s="258">
        <v>0</v>
      </c>
      <c r="I234" s="259"/>
      <c r="J234" s="258">
        <v>440</v>
      </c>
      <c r="K234" s="259"/>
      <c r="L234" s="258">
        <v>440</v>
      </c>
      <c r="M234" s="259"/>
      <c r="N234" s="260">
        <v>440</v>
      </c>
    </row>
    <row r="235" spans="1:14" ht="25.5" x14ac:dyDescent="0.25">
      <c r="A235" s="152"/>
      <c r="B235" s="191"/>
      <c r="C235" s="212" t="s">
        <v>451</v>
      </c>
      <c r="D235" s="212" t="s">
        <v>384</v>
      </c>
      <c r="E235" s="212" t="s">
        <v>189</v>
      </c>
      <c r="F235" s="213" t="s">
        <v>190</v>
      </c>
      <c r="G235" s="257"/>
      <c r="H235" s="258">
        <v>1275.0999999999999</v>
      </c>
      <c r="I235" s="259"/>
      <c r="J235" s="258">
        <v>2149.56</v>
      </c>
      <c r="K235" s="259"/>
      <c r="L235" s="258">
        <v>2944.58</v>
      </c>
      <c r="M235" s="259"/>
      <c r="N235" s="260">
        <v>5179.26</v>
      </c>
    </row>
    <row r="236" spans="1:14" ht="25.5" x14ac:dyDescent="0.25">
      <c r="A236" s="152"/>
      <c r="B236" s="191"/>
      <c r="C236" s="212" t="s">
        <v>452</v>
      </c>
      <c r="D236" s="212" t="s">
        <v>388</v>
      </c>
      <c r="E236" s="212" t="s">
        <v>189</v>
      </c>
      <c r="F236" s="213" t="s">
        <v>190</v>
      </c>
      <c r="G236" s="257"/>
      <c r="H236" s="258">
        <v>121.92</v>
      </c>
      <c r="I236" s="259"/>
      <c r="J236" s="258">
        <v>243.84</v>
      </c>
      <c r="K236" s="259"/>
      <c r="L236" s="258">
        <v>365.76</v>
      </c>
      <c r="M236" s="259"/>
      <c r="N236" s="260">
        <v>743.84</v>
      </c>
    </row>
    <row r="237" spans="1:14" ht="38.25" x14ac:dyDescent="0.25">
      <c r="A237" s="152"/>
      <c r="B237" s="191"/>
      <c r="C237" s="212" t="s">
        <v>453</v>
      </c>
      <c r="D237" s="212" t="s">
        <v>379</v>
      </c>
      <c r="E237" s="212" t="s">
        <v>189</v>
      </c>
      <c r="F237" s="213" t="s">
        <v>190</v>
      </c>
      <c r="G237" s="257"/>
      <c r="H237" s="258">
        <v>118.95</v>
      </c>
      <c r="I237" s="259"/>
      <c r="J237" s="258">
        <v>2174.1</v>
      </c>
      <c r="K237" s="259"/>
      <c r="L237" s="258">
        <v>2174.1</v>
      </c>
      <c r="M237" s="259"/>
      <c r="N237" s="260">
        <v>5688.95</v>
      </c>
    </row>
    <row r="238" spans="1:14" ht="25.5" x14ac:dyDescent="0.25">
      <c r="A238" s="152"/>
      <c r="B238" s="191"/>
      <c r="C238" s="212" t="s">
        <v>454</v>
      </c>
      <c r="D238" s="212" t="s">
        <v>405</v>
      </c>
      <c r="E238" s="212" t="s">
        <v>189</v>
      </c>
      <c r="F238" s="213" t="s">
        <v>190</v>
      </c>
      <c r="G238" s="257"/>
      <c r="H238" s="258">
        <v>1193.21</v>
      </c>
      <c r="I238" s="259"/>
      <c r="J238" s="258">
        <v>1193.21</v>
      </c>
      <c r="K238" s="259"/>
      <c r="L238" s="258">
        <v>1779.56</v>
      </c>
      <c r="M238" s="259"/>
      <c r="N238" s="260">
        <v>3723.21</v>
      </c>
    </row>
    <row r="239" spans="1:14" ht="25.5" x14ac:dyDescent="0.25">
      <c r="A239" s="152"/>
      <c r="B239" s="191"/>
      <c r="C239" s="212" t="s">
        <v>455</v>
      </c>
      <c r="D239" s="212" t="s">
        <v>377</v>
      </c>
      <c r="E239" s="212" t="s">
        <v>189</v>
      </c>
      <c r="F239" s="213" t="s">
        <v>190</v>
      </c>
      <c r="G239" s="257"/>
      <c r="H239" s="258">
        <v>1304.03</v>
      </c>
      <c r="I239" s="259"/>
      <c r="J239" s="258">
        <v>1304.03</v>
      </c>
      <c r="K239" s="259"/>
      <c r="L239" s="258">
        <v>1304.03</v>
      </c>
      <c r="M239" s="259"/>
      <c r="N239" s="260">
        <v>3604.03</v>
      </c>
    </row>
    <row r="240" spans="1:14" ht="25.5" x14ac:dyDescent="0.25">
      <c r="A240" s="152"/>
      <c r="B240" s="191"/>
      <c r="C240" s="212" t="s">
        <v>456</v>
      </c>
      <c r="D240" s="212" t="s">
        <v>379</v>
      </c>
      <c r="E240" s="212" t="s">
        <v>189</v>
      </c>
      <c r="F240" s="213" t="s">
        <v>190</v>
      </c>
      <c r="G240" s="257"/>
      <c r="H240" s="258">
        <v>507.43</v>
      </c>
      <c r="I240" s="259"/>
      <c r="J240" s="258">
        <v>745.33</v>
      </c>
      <c r="K240" s="259"/>
      <c r="L240" s="258">
        <v>1059.5</v>
      </c>
      <c r="M240" s="259"/>
      <c r="N240" s="260">
        <v>1067.43</v>
      </c>
    </row>
    <row r="241" spans="1:14" ht="25.5" x14ac:dyDescent="0.25">
      <c r="A241" s="152"/>
      <c r="B241" s="191"/>
      <c r="C241" s="212" t="s">
        <v>457</v>
      </c>
      <c r="D241" s="212" t="s">
        <v>400</v>
      </c>
      <c r="E241" s="212" t="s">
        <v>189</v>
      </c>
      <c r="F241" s="213" t="s">
        <v>190</v>
      </c>
      <c r="G241" s="257"/>
      <c r="H241" s="258">
        <v>0</v>
      </c>
      <c r="I241" s="259"/>
      <c r="J241" s="258">
        <v>4970.32</v>
      </c>
      <c r="K241" s="259"/>
      <c r="L241" s="258">
        <v>9940.6299999999992</v>
      </c>
      <c r="M241" s="259"/>
      <c r="N241" s="260">
        <v>15000</v>
      </c>
    </row>
    <row r="242" spans="1:14" ht="25.5" x14ac:dyDescent="0.25">
      <c r="A242" s="152"/>
      <c r="B242" s="191"/>
      <c r="C242" s="212" t="s">
        <v>458</v>
      </c>
      <c r="D242" s="212" t="s">
        <v>377</v>
      </c>
      <c r="E242" s="212" t="s">
        <v>189</v>
      </c>
      <c r="F242" s="213" t="s">
        <v>190</v>
      </c>
      <c r="G242" s="257"/>
      <c r="H242" s="258">
        <v>0</v>
      </c>
      <c r="I242" s="259"/>
      <c r="J242" s="258">
        <v>1430</v>
      </c>
      <c r="K242" s="259"/>
      <c r="L242" s="258">
        <v>1430</v>
      </c>
      <c r="M242" s="259"/>
      <c r="N242" s="260">
        <v>1540</v>
      </c>
    </row>
    <row r="243" spans="1:14" ht="25.5" x14ac:dyDescent="0.25">
      <c r="A243" s="152"/>
      <c r="B243" s="191"/>
      <c r="C243" s="212" t="s">
        <v>459</v>
      </c>
      <c r="D243" s="212" t="s">
        <v>384</v>
      </c>
      <c r="E243" s="212" t="s">
        <v>189</v>
      </c>
      <c r="F243" s="213" t="s">
        <v>190</v>
      </c>
      <c r="G243" s="257"/>
      <c r="H243" s="258">
        <v>1472.91</v>
      </c>
      <c r="I243" s="259"/>
      <c r="J243" s="258">
        <v>2347.41</v>
      </c>
      <c r="K243" s="259"/>
      <c r="L243" s="258">
        <v>3142.5</v>
      </c>
      <c r="M243" s="259"/>
      <c r="N243" s="260">
        <v>5527.08</v>
      </c>
    </row>
    <row r="244" spans="1:14" x14ac:dyDescent="0.25">
      <c r="A244" s="152"/>
      <c r="B244" s="191"/>
      <c r="C244" s="212" t="s">
        <v>460</v>
      </c>
      <c r="D244" s="212" t="s">
        <v>388</v>
      </c>
      <c r="E244" s="212" t="s">
        <v>189</v>
      </c>
      <c r="F244" s="213" t="s">
        <v>190</v>
      </c>
      <c r="G244" s="257"/>
      <c r="H244" s="258">
        <v>121.92</v>
      </c>
      <c r="I244" s="259"/>
      <c r="J244" s="258">
        <v>243.84</v>
      </c>
      <c r="K244" s="259"/>
      <c r="L244" s="258">
        <v>365.76</v>
      </c>
      <c r="M244" s="259"/>
      <c r="N244" s="260">
        <v>743.85</v>
      </c>
    </row>
    <row r="245" spans="1:14" x14ac:dyDescent="0.25">
      <c r="A245" s="152"/>
      <c r="B245" s="191"/>
      <c r="C245" s="212" t="s">
        <v>461</v>
      </c>
      <c r="D245" s="212" t="s">
        <v>377</v>
      </c>
      <c r="E245" s="212" t="s">
        <v>189</v>
      </c>
      <c r="F245" s="213" t="s">
        <v>190</v>
      </c>
      <c r="G245" s="257"/>
      <c r="H245" s="258">
        <v>1304.03</v>
      </c>
      <c r="I245" s="259"/>
      <c r="J245" s="258">
        <v>1304.03</v>
      </c>
      <c r="K245" s="259"/>
      <c r="L245" s="258">
        <v>1304.03</v>
      </c>
      <c r="M245" s="259"/>
      <c r="N245" s="260">
        <v>4404.03</v>
      </c>
    </row>
    <row r="246" spans="1:14" ht="25.5" x14ac:dyDescent="0.25">
      <c r="A246" s="152"/>
      <c r="B246" s="191"/>
      <c r="C246" s="212" t="s">
        <v>462</v>
      </c>
      <c r="D246" s="212" t="s">
        <v>379</v>
      </c>
      <c r="E246" s="212" t="s">
        <v>189</v>
      </c>
      <c r="F246" s="213" t="s">
        <v>190</v>
      </c>
      <c r="G246" s="257"/>
      <c r="H246" s="258">
        <v>118.95</v>
      </c>
      <c r="I246" s="259"/>
      <c r="J246" s="258">
        <v>2174.0300000000002</v>
      </c>
      <c r="K246" s="259"/>
      <c r="L246" s="258">
        <v>2174.0300000000002</v>
      </c>
      <c r="M246" s="259"/>
      <c r="N246" s="260">
        <v>5288.95</v>
      </c>
    </row>
    <row r="247" spans="1:14" ht="25.5" x14ac:dyDescent="0.25">
      <c r="A247" s="152"/>
      <c r="B247" s="191"/>
      <c r="C247" s="212" t="s">
        <v>463</v>
      </c>
      <c r="D247" s="212" t="s">
        <v>405</v>
      </c>
      <c r="E247" s="212" t="s">
        <v>189</v>
      </c>
      <c r="F247" s="213" t="s">
        <v>190</v>
      </c>
      <c r="G247" s="257"/>
      <c r="H247" s="258">
        <v>1193.2</v>
      </c>
      <c r="I247" s="259"/>
      <c r="J247" s="258">
        <v>1193.2</v>
      </c>
      <c r="K247" s="259"/>
      <c r="L247" s="258">
        <v>1779.55</v>
      </c>
      <c r="M247" s="259"/>
      <c r="N247" s="260">
        <v>3723.2</v>
      </c>
    </row>
    <row r="248" spans="1:14" ht="38.25" x14ac:dyDescent="0.25">
      <c r="A248" s="152"/>
      <c r="B248" s="191"/>
      <c r="C248" s="212" t="s">
        <v>464</v>
      </c>
      <c r="D248" s="212" t="s">
        <v>379</v>
      </c>
      <c r="E248" s="212" t="s">
        <v>189</v>
      </c>
      <c r="F248" s="213" t="s">
        <v>190</v>
      </c>
      <c r="G248" s="257"/>
      <c r="H248" s="258">
        <v>366</v>
      </c>
      <c r="I248" s="259"/>
      <c r="J248" s="258">
        <v>366</v>
      </c>
      <c r="K248" s="259"/>
      <c r="L248" s="258">
        <v>366</v>
      </c>
      <c r="M248" s="259"/>
      <c r="N248" s="260">
        <v>366</v>
      </c>
    </row>
    <row r="249" spans="1:14" ht="25.5" x14ac:dyDescent="0.25">
      <c r="A249" s="152"/>
      <c r="B249" s="191"/>
      <c r="C249" s="212" t="s">
        <v>465</v>
      </c>
      <c r="D249" s="212" t="s">
        <v>466</v>
      </c>
      <c r="E249" s="212" t="s">
        <v>189</v>
      </c>
      <c r="F249" s="213" t="s">
        <v>190</v>
      </c>
      <c r="G249" s="257"/>
      <c r="H249" s="258">
        <v>12418.98</v>
      </c>
      <c r="I249" s="259"/>
      <c r="J249" s="258">
        <v>31546.75</v>
      </c>
      <c r="K249" s="259"/>
      <c r="L249" s="258">
        <v>49650.96</v>
      </c>
      <c r="M249" s="259"/>
      <c r="N249" s="260">
        <v>101170.9</v>
      </c>
    </row>
    <row r="250" spans="1:14" ht="25.5" x14ac:dyDescent="0.25">
      <c r="A250" s="152"/>
      <c r="B250" s="191"/>
      <c r="C250" s="212" t="s">
        <v>467</v>
      </c>
      <c r="D250" s="212" t="s">
        <v>379</v>
      </c>
      <c r="E250" s="212" t="s">
        <v>189</v>
      </c>
      <c r="F250" s="213" t="s">
        <v>190</v>
      </c>
      <c r="G250" s="257"/>
      <c r="H250" s="258">
        <v>860.72</v>
      </c>
      <c r="I250" s="259"/>
      <c r="J250" s="258">
        <v>1401.09</v>
      </c>
      <c r="K250" s="259"/>
      <c r="L250" s="258">
        <v>1853.54</v>
      </c>
      <c r="M250" s="259"/>
      <c r="N250" s="260">
        <v>4568.46</v>
      </c>
    </row>
    <row r="251" spans="1:14" ht="25.5" x14ac:dyDescent="0.25">
      <c r="A251" s="152"/>
      <c r="B251" s="191"/>
      <c r="C251" s="212" t="s">
        <v>468</v>
      </c>
      <c r="D251" s="212" t="s">
        <v>405</v>
      </c>
      <c r="E251" s="212" t="s">
        <v>189</v>
      </c>
      <c r="F251" s="213" t="s">
        <v>190</v>
      </c>
      <c r="G251" s="257"/>
      <c r="H251" s="258">
        <v>45.29</v>
      </c>
      <c r="I251" s="259"/>
      <c r="J251" s="258">
        <v>45.29</v>
      </c>
      <c r="K251" s="259"/>
      <c r="L251" s="258">
        <v>84.24</v>
      </c>
      <c r="M251" s="259"/>
      <c r="N251" s="260">
        <v>1717.41</v>
      </c>
    </row>
    <row r="252" spans="1:14" ht="25.5" x14ac:dyDescent="0.25">
      <c r="A252" s="152"/>
      <c r="B252" s="191"/>
      <c r="C252" s="212" t="s">
        <v>469</v>
      </c>
      <c r="D252" s="212" t="s">
        <v>381</v>
      </c>
      <c r="E252" s="212" t="s">
        <v>189</v>
      </c>
      <c r="F252" s="213" t="s">
        <v>190</v>
      </c>
      <c r="G252" s="257"/>
      <c r="H252" s="258">
        <v>0</v>
      </c>
      <c r="I252" s="259"/>
      <c r="J252" s="258">
        <v>0</v>
      </c>
      <c r="K252" s="259"/>
      <c r="L252" s="258">
        <v>0</v>
      </c>
      <c r="M252" s="259"/>
      <c r="N252" s="260">
        <v>150</v>
      </c>
    </row>
    <row r="253" spans="1:14" ht="38.25" x14ac:dyDescent="0.25">
      <c r="A253" s="152"/>
      <c r="B253" s="191"/>
      <c r="C253" s="212" t="s">
        <v>470</v>
      </c>
      <c r="D253" s="212" t="s">
        <v>471</v>
      </c>
      <c r="E253" s="212" t="s">
        <v>189</v>
      </c>
      <c r="F253" s="213" t="s">
        <v>190</v>
      </c>
      <c r="G253" s="257"/>
      <c r="H253" s="258">
        <v>1673.6</v>
      </c>
      <c r="I253" s="259"/>
      <c r="J253" s="258">
        <v>7193.54</v>
      </c>
      <c r="K253" s="259"/>
      <c r="L253" s="258">
        <v>15191.51</v>
      </c>
      <c r="M253" s="259"/>
      <c r="N253" s="260">
        <v>29542.080000000002</v>
      </c>
    </row>
    <row r="254" spans="1:14" ht="25.5" x14ac:dyDescent="0.25">
      <c r="A254" s="152"/>
      <c r="B254" s="191"/>
      <c r="C254" s="212" t="s">
        <v>472</v>
      </c>
      <c r="D254" s="212" t="s">
        <v>379</v>
      </c>
      <c r="E254" s="212" t="s">
        <v>189</v>
      </c>
      <c r="F254" s="213" t="s">
        <v>190</v>
      </c>
      <c r="G254" s="257"/>
      <c r="H254" s="258">
        <v>0</v>
      </c>
      <c r="I254" s="259"/>
      <c r="J254" s="258">
        <v>0</v>
      </c>
      <c r="K254" s="259"/>
      <c r="L254" s="258">
        <v>0</v>
      </c>
      <c r="M254" s="259"/>
      <c r="N254" s="260">
        <v>600</v>
      </c>
    </row>
    <row r="255" spans="1:14" ht="25.5" x14ac:dyDescent="0.25">
      <c r="A255" s="152"/>
      <c r="B255" s="191"/>
      <c r="C255" s="212" t="s">
        <v>473</v>
      </c>
      <c r="D255" s="212" t="s">
        <v>377</v>
      </c>
      <c r="E255" s="212" t="s">
        <v>189</v>
      </c>
      <c r="F255" s="213" t="s">
        <v>190</v>
      </c>
      <c r="G255" s="257"/>
      <c r="H255" s="258">
        <v>1500</v>
      </c>
      <c r="I255" s="259"/>
      <c r="J255" s="258">
        <v>1500</v>
      </c>
      <c r="K255" s="259"/>
      <c r="L255" s="258">
        <v>16096.39</v>
      </c>
      <c r="M255" s="259"/>
      <c r="N255" s="260">
        <v>44600</v>
      </c>
    </row>
    <row r="256" spans="1:14" ht="25.5" x14ac:dyDescent="0.25">
      <c r="A256" s="152"/>
      <c r="B256" s="191"/>
      <c r="C256" s="212" t="s">
        <v>474</v>
      </c>
      <c r="D256" s="212" t="s">
        <v>400</v>
      </c>
      <c r="E256" s="212" t="s">
        <v>189</v>
      </c>
      <c r="F256" s="213" t="s">
        <v>190</v>
      </c>
      <c r="G256" s="257"/>
      <c r="H256" s="258">
        <v>0</v>
      </c>
      <c r="I256" s="259"/>
      <c r="J256" s="258">
        <v>1693.59</v>
      </c>
      <c r="K256" s="259"/>
      <c r="L256" s="258">
        <v>3387.19</v>
      </c>
      <c r="M256" s="259"/>
      <c r="N256" s="260">
        <v>5200</v>
      </c>
    </row>
    <row r="257" spans="1:14" ht="25.5" x14ac:dyDescent="0.25">
      <c r="A257" s="152"/>
      <c r="B257" s="191"/>
      <c r="C257" s="212" t="s">
        <v>475</v>
      </c>
      <c r="D257" s="212" t="s">
        <v>384</v>
      </c>
      <c r="E257" s="212" t="s">
        <v>189</v>
      </c>
      <c r="F257" s="213" t="s">
        <v>190</v>
      </c>
      <c r="G257" s="257"/>
      <c r="H257" s="258">
        <v>21.72</v>
      </c>
      <c r="I257" s="259"/>
      <c r="J257" s="258">
        <v>65.16</v>
      </c>
      <c r="K257" s="259"/>
      <c r="L257" s="258">
        <v>108.6</v>
      </c>
      <c r="M257" s="259"/>
      <c r="N257" s="260">
        <v>321.72000000000003</v>
      </c>
    </row>
    <row r="258" spans="1:14" ht="25.5" x14ac:dyDescent="0.25">
      <c r="A258" s="152"/>
      <c r="B258" s="191"/>
      <c r="C258" s="212" t="s">
        <v>476</v>
      </c>
      <c r="D258" s="212" t="s">
        <v>390</v>
      </c>
      <c r="E258" s="212" t="s">
        <v>189</v>
      </c>
      <c r="F258" s="213" t="s">
        <v>190</v>
      </c>
      <c r="G258" s="257"/>
      <c r="H258" s="258">
        <v>0</v>
      </c>
      <c r="I258" s="259"/>
      <c r="J258" s="258">
        <v>0</v>
      </c>
      <c r="K258" s="259"/>
      <c r="L258" s="258">
        <v>0</v>
      </c>
      <c r="M258" s="259"/>
      <c r="N258" s="260">
        <v>1020</v>
      </c>
    </row>
    <row r="259" spans="1:14" ht="25.5" x14ac:dyDescent="0.25">
      <c r="A259" s="152"/>
      <c r="B259" s="191"/>
      <c r="C259" s="212" t="s">
        <v>477</v>
      </c>
      <c r="D259" s="212" t="s">
        <v>377</v>
      </c>
      <c r="E259" s="212" t="s">
        <v>189</v>
      </c>
      <c r="F259" s="213" t="s">
        <v>190</v>
      </c>
      <c r="G259" s="257"/>
      <c r="H259" s="258">
        <v>45157.98</v>
      </c>
      <c r="I259" s="259"/>
      <c r="J259" s="258">
        <v>90542.88</v>
      </c>
      <c r="K259" s="259"/>
      <c r="L259" s="258">
        <v>138357.88</v>
      </c>
      <c r="M259" s="259"/>
      <c r="N259" s="260">
        <v>214513.33</v>
      </c>
    </row>
    <row r="260" spans="1:14" ht="25.5" x14ac:dyDescent="0.25">
      <c r="A260" s="152"/>
      <c r="B260" s="191"/>
      <c r="C260" s="212" t="s">
        <v>478</v>
      </c>
      <c r="D260" s="212" t="s">
        <v>384</v>
      </c>
      <c r="E260" s="212" t="s">
        <v>189</v>
      </c>
      <c r="F260" s="213" t="s">
        <v>190</v>
      </c>
      <c r="G260" s="257"/>
      <c r="H260" s="258">
        <v>29039.49</v>
      </c>
      <c r="I260" s="259"/>
      <c r="J260" s="258">
        <v>36103.800000000003</v>
      </c>
      <c r="K260" s="259"/>
      <c r="L260" s="258">
        <v>43147.58</v>
      </c>
      <c r="M260" s="259"/>
      <c r="N260" s="260">
        <v>92291.13</v>
      </c>
    </row>
    <row r="261" spans="1:14" ht="38.25" x14ac:dyDescent="0.25">
      <c r="A261" s="152"/>
      <c r="B261" s="191"/>
      <c r="C261" s="212" t="s">
        <v>479</v>
      </c>
      <c r="D261" s="212" t="s">
        <v>379</v>
      </c>
      <c r="E261" s="212" t="s">
        <v>189</v>
      </c>
      <c r="F261" s="213" t="s">
        <v>190</v>
      </c>
      <c r="G261" s="257"/>
      <c r="H261" s="258">
        <v>19750.5</v>
      </c>
      <c r="I261" s="259"/>
      <c r="J261" s="258">
        <v>34351.85</v>
      </c>
      <c r="K261" s="259"/>
      <c r="L261" s="258">
        <v>39965.15</v>
      </c>
      <c r="M261" s="259"/>
      <c r="N261" s="260">
        <v>110405.4</v>
      </c>
    </row>
    <row r="262" spans="1:14" ht="25.5" x14ac:dyDescent="0.25">
      <c r="A262" s="152"/>
      <c r="B262" s="191"/>
      <c r="C262" s="212" t="s">
        <v>480</v>
      </c>
      <c r="D262" s="212" t="s">
        <v>405</v>
      </c>
      <c r="E262" s="212" t="s">
        <v>189</v>
      </c>
      <c r="F262" s="213" t="s">
        <v>190</v>
      </c>
      <c r="G262" s="257"/>
      <c r="H262" s="258">
        <v>6675.43</v>
      </c>
      <c r="I262" s="259"/>
      <c r="J262" s="258">
        <v>6675.43</v>
      </c>
      <c r="K262" s="259"/>
      <c r="L262" s="258">
        <v>10116.83</v>
      </c>
      <c r="M262" s="259"/>
      <c r="N262" s="260">
        <v>34992.26</v>
      </c>
    </row>
    <row r="263" spans="1:14" ht="25.5" x14ac:dyDescent="0.25">
      <c r="A263" s="152"/>
      <c r="B263" s="191"/>
      <c r="C263" s="212" t="s">
        <v>481</v>
      </c>
      <c r="D263" s="212" t="s">
        <v>377</v>
      </c>
      <c r="E263" s="212" t="s">
        <v>189</v>
      </c>
      <c r="F263" s="213" t="s">
        <v>190</v>
      </c>
      <c r="G263" s="257"/>
      <c r="H263" s="258">
        <v>2564.3200000000002</v>
      </c>
      <c r="I263" s="259"/>
      <c r="J263" s="258">
        <v>8685.24</v>
      </c>
      <c r="K263" s="259"/>
      <c r="L263" s="258">
        <v>8816.9</v>
      </c>
      <c r="M263" s="259"/>
      <c r="N263" s="260">
        <v>22598.05</v>
      </c>
    </row>
    <row r="264" spans="1:14" ht="38.25" x14ac:dyDescent="0.25">
      <c r="A264" s="152"/>
      <c r="B264" s="191"/>
      <c r="C264" s="212" t="s">
        <v>482</v>
      </c>
      <c r="D264" s="212" t="s">
        <v>384</v>
      </c>
      <c r="E264" s="212" t="s">
        <v>189</v>
      </c>
      <c r="F264" s="213" t="s">
        <v>190</v>
      </c>
      <c r="G264" s="257"/>
      <c r="H264" s="258">
        <v>12.75</v>
      </c>
      <c r="I264" s="259"/>
      <c r="J264" s="258">
        <v>12.75</v>
      </c>
      <c r="K264" s="259"/>
      <c r="L264" s="258">
        <v>12.75</v>
      </c>
      <c r="M264" s="259"/>
      <c r="N264" s="260">
        <v>50</v>
      </c>
    </row>
    <row r="265" spans="1:14" ht="25.5" x14ac:dyDescent="0.25">
      <c r="A265" s="152"/>
      <c r="B265" s="191"/>
      <c r="C265" s="212" t="s">
        <v>483</v>
      </c>
      <c r="D265" s="212" t="s">
        <v>377</v>
      </c>
      <c r="E265" s="212" t="s">
        <v>189</v>
      </c>
      <c r="F265" s="213" t="s">
        <v>190</v>
      </c>
      <c r="G265" s="257"/>
      <c r="H265" s="258">
        <v>0</v>
      </c>
      <c r="I265" s="259"/>
      <c r="J265" s="258">
        <v>0</v>
      </c>
      <c r="K265" s="259"/>
      <c r="L265" s="258">
        <v>0</v>
      </c>
      <c r="M265" s="259"/>
      <c r="N265" s="260">
        <v>1100</v>
      </c>
    </row>
    <row r="266" spans="1:14" ht="25.5" x14ac:dyDescent="0.25">
      <c r="A266" s="152"/>
      <c r="B266" s="191"/>
      <c r="C266" s="212" t="s">
        <v>484</v>
      </c>
      <c r="D266" s="212" t="s">
        <v>466</v>
      </c>
      <c r="E266" s="212" t="s">
        <v>189</v>
      </c>
      <c r="F266" s="213" t="s">
        <v>190</v>
      </c>
      <c r="G266" s="257"/>
      <c r="H266" s="258">
        <v>35</v>
      </c>
      <c r="I266" s="259"/>
      <c r="J266" s="258">
        <v>35</v>
      </c>
      <c r="K266" s="259"/>
      <c r="L266" s="258">
        <v>35</v>
      </c>
      <c r="M266" s="259"/>
      <c r="N266" s="260">
        <v>104228.16</v>
      </c>
    </row>
    <row r="267" spans="1:14" ht="38.25" x14ac:dyDescent="0.25">
      <c r="A267" s="152"/>
      <c r="B267" s="191"/>
      <c r="C267" s="212" t="s">
        <v>485</v>
      </c>
      <c r="D267" s="212" t="s">
        <v>381</v>
      </c>
      <c r="E267" s="212" t="s">
        <v>189</v>
      </c>
      <c r="F267" s="213" t="s">
        <v>190</v>
      </c>
      <c r="G267" s="257"/>
      <c r="H267" s="258">
        <v>28670</v>
      </c>
      <c r="I267" s="259"/>
      <c r="J267" s="258">
        <v>40144.199999999997</v>
      </c>
      <c r="K267" s="259"/>
      <c r="L267" s="258">
        <v>93846.04</v>
      </c>
      <c r="M267" s="259"/>
      <c r="N267" s="260">
        <v>145357.85999999999</v>
      </c>
    </row>
    <row r="268" spans="1:14" ht="25.5" x14ac:dyDescent="0.25">
      <c r="A268" s="152"/>
      <c r="B268" s="191"/>
      <c r="C268" s="212" t="s">
        <v>486</v>
      </c>
      <c r="D268" s="212" t="s">
        <v>379</v>
      </c>
      <c r="E268" s="212" t="s">
        <v>189</v>
      </c>
      <c r="F268" s="213" t="s">
        <v>190</v>
      </c>
      <c r="G268" s="257"/>
      <c r="H268" s="258">
        <v>805.94</v>
      </c>
      <c r="I268" s="259"/>
      <c r="J268" s="258">
        <v>805.94</v>
      </c>
      <c r="K268" s="259"/>
      <c r="L268" s="258">
        <v>805.94</v>
      </c>
      <c r="M268" s="259"/>
      <c r="N268" s="260">
        <v>805.94</v>
      </c>
    </row>
    <row r="269" spans="1:14" ht="25.5" x14ac:dyDescent="0.25">
      <c r="A269" s="152"/>
      <c r="B269" s="191"/>
      <c r="C269" s="212" t="s">
        <v>487</v>
      </c>
      <c r="D269" s="212" t="s">
        <v>405</v>
      </c>
      <c r="E269" s="212" t="s">
        <v>189</v>
      </c>
      <c r="F269" s="213" t="s">
        <v>190</v>
      </c>
      <c r="G269" s="257"/>
      <c r="H269" s="258">
        <v>296</v>
      </c>
      <c r="I269" s="259"/>
      <c r="J269" s="258">
        <v>296</v>
      </c>
      <c r="K269" s="259"/>
      <c r="L269" s="258">
        <v>296</v>
      </c>
      <c r="M269" s="259"/>
      <c r="N269" s="260">
        <v>596</v>
      </c>
    </row>
    <row r="270" spans="1:14" ht="25.5" x14ac:dyDescent="0.25">
      <c r="A270" s="152"/>
      <c r="B270" s="191"/>
      <c r="C270" s="212" t="s">
        <v>488</v>
      </c>
      <c r="D270" s="212" t="s">
        <v>377</v>
      </c>
      <c r="E270" s="212" t="s">
        <v>189</v>
      </c>
      <c r="F270" s="213" t="s">
        <v>190</v>
      </c>
      <c r="G270" s="257"/>
      <c r="H270" s="258">
        <v>2582</v>
      </c>
      <c r="I270" s="259"/>
      <c r="J270" s="258">
        <v>2728.4</v>
      </c>
      <c r="K270" s="259"/>
      <c r="L270" s="258">
        <v>2728.4</v>
      </c>
      <c r="M270" s="259"/>
      <c r="N270" s="260">
        <v>7448.4</v>
      </c>
    </row>
    <row r="271" spans="1:14" ht="25.5" x14ac:dyDescent="0.25">
      <c r="A271" s="152"/>
      <c r="B271" s="191"/>
      <c r="C271" s="212" t="s">
        <v>489</v>
      </c>
      <c r="D271" s="212" t="s">
        <v>388</v>
      </c>
      <c r="E271" s="212" t="s">
        <v>189</v>
      </c>
      <c r="F271" s="213" t="s">
        <v>190</v>
      </c>
      <c r="G271" s="257"/>
      <c r="H271" s="258">
        <v>24156</v>
      </c>
      <c r="I271" s="259"/>
      <c r="J271" s="258">
        <v>24156</v>
      </c>
      <c r="K271" s="259"/>
      <c r="L271" s="258">
        <v>24156</v>
      </c>
      <c r="M271" s="259"/>
      <c r="N271" s="260">
        <v>48240.4</v>
      </c>
    </row>
    <row r="272" spans="1:14" ht="25.5" x14ac:dyDescent="0.25">
      <c r="A272" s="152"/>
      <c r="B272" s="191"/>
      <c r="C272" s="212" t="s">
        <v>490</v>
      </c>
      <c r="D272" s="212" t="s">
        <v>375</v>
      </c>
      <c r="E272" s="212" t="s">
        <v>189</v>
      </c>
      <c r="F272" s="213" t="s">
        <v>190</v>
      </c>
      <c r="G272" s="257"/>
      <c r="H272" s="258">
        <v>1287</v>
      </c>
      <c r="I272" s="259"/>
      <c r="J272" s="258">
        <v>1287</v>
      </c>
      <c r="K272" s="259"/>
      <c r="L272" s="258">
        <v>1287</v>
      </c>
      <c r="M272" s="259"/>
      <c r="N272" s="260">
        <v>4287</v>
      </c>
    </row>
    <row r="273" spans="1:14" ht="25.5" x14ac:dyDescent="0.25">
      <c r="A273" s="152"/>
      <c r="B273" s="191"/>
      <c r="C273" s="212" t="s">
        <v>491</v>
      </c>
      <c r="D273" s="212" t="s">
        <v>384</v>
      </c>
      <c r="E273" s="212" t="s">
        <v>189</v>
      </c>
      <c r="F273" s="213" t="s">
        <v>190</v>
      </c>
      <c r="G273" s="257"/>
      <c r="H273" s="258">
        <v>0</v>
      </c>
      <c r="I273" s="259"/>
      <c r="J273" s="258">
        <v>36.08</v>
      </c>
      <c r="K273" s="259"/>
      <c r="L273" s="258">
        <v>1335.31</v>
      </c>
      <c r="M273" s="259"/>
      <c r="N273" s="260">
        <v>1600</v>
      </c>
    </row>
    <row r="274" spans="1:14" ht="25.5" x14ac:dyDescent="0.25">
      <c r="A274" s="152"/>
      <c r="B274" s="191"/>
      <c r="C274" s="212" t="s">
        <v>492</v>
      </c>
      <c r="D274" s="212" t="s">
        <v>377</v>
      </c>
      <c r="E274" s="212" t="s">
        <v>189</v>
      </c>
      <c r="F274" s="213" t="s">
        <v>190</v>
      </c>
      <c r="G274" s="257"/>
      <c r="H274" s="258">
        <v>353</v>
      </c>
      <c r="I274" s="259"/>
      <c r="J274" s="258">
        <v>353</v>
      </c>
      <c r="K274" s="259"/>
      <c r="L274" s="258">
        <v>27989.78</v>
      </c>
      <c r="M274" s="259"/>
      <c r="N274" s="260">
        <v>28353</v>
      </c>
    </row>
    <row r="275" spans="1:14" ht="25.5" x14ac:dyDescent="0.25">
      <c r="A275" s="152"/>
      <c r="B275" s="191"/>
      <c r="C275" s="212" t="s">
        <v>493</v>
      </c>
      <c r="D275" s="212" t="s">
        <v>494</v>
      </c>
      <c r="E275" s="212" t="s">
        <v>189</v>
      </c>
      <c r="F275" s="213" t="s">
        <v>190</v>
      </c>
      <c r="G275" s="257"/>
      <c r="H275" s="258">
        <v>0</v>
      </c>
      <c r="I275" s="259"/>
      <c r="J275" s="258">
        <v>0</v>
      </c>
      <c r="K275" s="259"/>
      <c r="L275" s="258">
        <v>8751.6</v>
      </c>
      <c r="M275" s="259"/>
      <c r="N275" s="260">
        <v>11015.66</v>
      </c>
    </row>
    <row r="276" spans="1:14" ht="25.5" x14ac:dyDescent="0.25">
      <c r="A276" s="152"/>
      <c r="B276" s="191"/>
      <c r="C276" s="212" t="s">
        <v>495</v>
      </c>
      <c r="D276" s="212" t="s">
        <v>386</v>
      </c>
      <c r="E276" s="212" t="s">
        <v>189</v>
      </c>
      <c r="F276" s="213" t="s">
        <v>190</v>
      </c>
      <c r="G276" s="257"/>
      <c r="H276" s="258">
        <v>50</v>
      </c>
      <c r="I276" s="259"/>
      <c r="J276" s="258">
        <v>60</v>
      </c>
      <c r="K276" s="259"/>
      <c r="L276" s="258">
        <v>2502.44</v>
      </c>
      <c r="M276" s="259"/>
      <c r="N276" s="260">
        <v>5002.4399999999996</v>
      </c>
    </row>
    <row r="277" spans="1:14" ht="38.25" x14ac:dyDescent="0.25">
      <c r="A277" s="152"/>
      <c r="B277" s="191"/>
      <c r="C277" s="212" t="s">
        <v>496</v>
      </c>
      <c r="D277" s="212" t="s">
        <v>388</v>
      </c>
      <c r="E277" s="212" t="s">
        <v>189</v>
      </c>
      <c r="F277" s="213" t="s">
        <v>190</v>
      </c>
      <c r="G277" s="257"/>
      <c r="H277" s="258">
        <v>2210</v>
      </c>
      <c r="I277" s="259"/>
      <c r="J277" s="258">
        <v>2210</v>
      </c>
      <c r="K277" s="259"/>
      <c r="L277" s="258">
        <v>2210</v>
      </c>
      <c r="M277" s="259"/>
      <c r="N277" s="260">
        <v>2405</v>
      </c>
    </row>
    <row r="278" spans="1:14" ht="25.5" x14ac:dyDescent="0.25">
      <c r="A278" s="152"/>
      <c r="B278" s="191"/>
      <c r="C278" s="212" t="s">
        <v>497</v>
      </c>
      <c r="D278" s="212" t="s">
        <v>405</v>
      </c>
      <c r="E278" s="212" t="s">
        <v>189</v>
      </c>
      <c r="F278" s="213" t="s">
        <v>190</v>
      </c>
      <c r="G278" s="257"/>
      <c r="H278" s="258">
        <v>0</v>
      </c>
      <c r="I278" s="259"/>
      <c r="J278" s="258">
        <v>0</v>
      </c>
      <c r="K278" s="259"/>
      <c r="L278" s="258">
        <v>0</v>
      </c>
      <c r="M278" s="259"/>
      <c r="N278" s="260">
        <v>1056</v>
      </c>
    </row>
    <row r="279" spans="1:14" ht="25.5" x14ac:dyDescent="0.25">
      <c r="A279" s="152"/>
      <c r="B279" s="191"/>
      <c r="C279" s="212" t="s">
        <v>498</v>
      </c>
      <c r="D279" s="212" t="s">
        <v>377</v>
      </c>
      <c r="E279" s="212" t="s">
        <v>189</v>
      </c>
      <c r="F279" s="213" t="s">
        <v>190</v>
      </c>
      <c r="G279" s="257"/>
      <c r="H279" s="258">
        <v>26</v>
      </c>
      <c r="I279" s="259"/>
      <c r="J279" s="258">
        <v>243.33</v>
      </c>
      <c r="K279" s="259"/>
      <c r="L279" s="258">
        <v>243.33</v>
      </c>
      <c r="M279" s="259"/>
      <c r="N279" s="260">
        <v>244</v>
      </c>
    </row>
    <row r="280" spans="1:14" ht="25.5" x14ac:dyDescent="0.25">
      <c r="A280" s="152"/>
      <c r="B280" s="191"/>
      <c r="C280" s="212" t="s">
        <v>499</v>
      </c>
      <c r="D280" s="212" t="s">
        <v>466</v>
      </c>
      <c r="E280" s="212" t="s">
        <v>189</v>
      </c>
      <c r="F280" s="213" t="s">
        <v>190</v>
      </c>
      <c r="G280" s="257"/>
      <c r="H280" s="258">
        <v>0</v>
      </c>
      <c r="I280" s="259"/>
      <c r="J280" s="258">
        <v>1186.8599999999999</v>
      </c>
      <c r="K280" s="259"/>
      <c r="L280" s="258">
        <v>1186.8599999999999</v>
      </c>
      <c r="M280" s="259"/>
      <c r="N280" s="260">
        <v>19014.89</v>
      </c>
    </row>
    <row r="281" spans="1:14" ht="25.5" x14ac:dyDescent="0.25">
      <c r="A281" s="152"/>
      <c r="B281" s="191"/>
      <c r="C281" s="212" t="s">
        <v>500</v>
      </c>
      <c r="D281" s="212" t="s">
        <v>405</v>
      </c>
      <c r="E281" s="212" t="s">
        <v>189</v>
      </c>
      <c r="F281" s="213" t="s">
        <v>190</v>
      </c>
      <c r="G281" s="257"/>
      <c r="H281" s="258">
        <v>0</v>
      </c>
      <c r="I281" s="259"/>
      <c r="J281" s="258">
        <v>0</v>
      </c>
      <c r="K281" s="259"/>
      <c r="L281" s="258">
        <v>0</v>
      </c>
      <c r="M281" s="259"/>
      <c r="N281" s="260">
        <v>1000</v>
      </c>
    </row>
    <row r="282" spans="1:14" ht="38.25" x14ac:dyDescent="0.25">
      <c r="A282" s="152"/>
      <c r="B282" s="191"/>
      <c r="C282" s="212" t="s">
        <v>501</v>
      </c>
      <c r="D282" s="212" t="s">
        <v>384</v>
      </c>
      <c r="E282" s="212" t="s">
        <v>189</v>
      </c>
      <c r="F282" s="213" t="s">
        <v>190</v>
      </c>
      <c r="G282" s="257"/>
      <c r="H282" s="258">
        <v>126.98</v>
      </c>
      <c r="I282" s="259"/>
      <c r="J282" s="258">
        <v>126.98</v>
      </c>
      <c r="K282" s="259"/>
      <c r="L282" s="258">
        <v>126.98</v>
      </c>
      <c r="M282" s="259"/>
      <c r="N282" s="260">
        <v>2900</v>
      </c>
    </row>
    <row r="283" spans="1:14" ht="38.25" x14ac:dyDescent="0.25">
      <c r="A283" s="152"/>
      <c r="B283" s="191"/>
      <c r="C283" s="212" t="s">
        <v>502</v>
      </c>
      <c r="D283" s="212" t="s">
        <v>384</v>
      </c>
      <c r="E283" s="212" t="s">
        <v>189</v>
      </c>
      <c r="F283" s="213" t="s">
        <v>190</v>
      </c>
      <c r="G283" s="257"/>
      <c r="H283" s="258">
        <v>31108.17</v>
      </c>
      <c r="I283" s="259"/>
      <c r="J283" s="258">
        <v>32545.05</v>
      </c>
      <c r="K283" s="259"/>
      <c r="L283" s="258">
        <v>33859.74</v>
      </c>
      <c r="M283" s="259"/>
      <c r="N283" s="260">
        <v>34143.599999999999</v>
      </c>
    </row>
    <row r="284" spans="1:14" ht="25.5" x14ac:dyDescent="0.25">
      <c r="A284" s="152"/>
      <c r="B284" s="191"/>
      <c r="C284" s="212" t="s">
        <v>503</v>
      </c>
      <c r="D284" s="212" t="s">
        <v>388</v>
      </c>
      <c r="E284" s="212" t="s">
        <v>189</v>
      </c>
      <c r="F284" s="213" t="s">
        <v>190</v>
      </c>
      <c r="G284" s="257"/>
      <c r="H284" s="258">
        <v>1244.4000000000001</v>
      </c>
      <c r="I284" s="259"/>
      <c r="J284" s="258">
        <v>1244.4000000000001</v>
      </c>
      <c r="K284" s="259"/>
      <c r="L284" s="258">
        <v>1244.4000000000001</v>
      </c>
      <c r="M284" s="259"/>
      <c r="N284" s="260">
        <v>1244.4000000000001</v>
      </c>
    </row>
    <row r="285" spans="1:14" ht="25.5" x14ac:dyDescent="0.25">
      <c r="A285" s="152"/>
      <c r="B285" s="191"/>
      <c r="C285" s="212" t="s">
        <v>504</v>
      </c>
      <c r="D285" s="212" t="s">
        <v>405</v>
      </c>
      <c r="E285" s="212" t="s">
        <v>189</v>
      </c>
      <c r="F285" s="213" t="s">
        <v>190</v>
      </c>
      <c r="G285" s="257"/>
      <c r="H285" s="258">
        <v>383.85</v>
      </c>
      <c r="I285" s="259"/>
      <c r="J285" s="258">
        <v>7478</v>
      </c>
      <c r="K285" s="259"/>
      <c r="L285" s="258">
        <v>39871.56</v>
      </c>
      <c r="M285" s="259"/>
      <c r="N285" s="260">
        <v>102416.06</v>
      </c>
    </row>
    <row r="286" spans="1:14" ht="38.25" x14ac:dyDescent="0.25">
      <c r="A286" s="152"/>
      <c r="B286" s="191"/>
      <c r="C286" s="212" t="s">
        <v>505</v>
      </c>
      <c r="D286" s="212" t="s">
        <v>379</v>
      </c>
      <c r="E286" s="212" t="s">
        <v>189</v>
      </c>
      <c r="F286" s="213" t="s">
        <v>190</v>
      </c>
      <c r="G286" s="257"/>
      <c r="H286" s="258">
        <v>33728.83</v>
      </c>
      <c r="I286" s="259"/>
      <c r="J286" s="258">
        <v>41785.410000000003</v>
      </c>
      <c r="K286" s="259"/>
      <c r="L286" s="258">
        <v>43436.09</v>
      </c>
      <c r="M286" s="259"/>
      <c r="N286" s="260">
        <v>60248.58</v>
      </c>
    </row>
    <row r="287" spans="1:14" ht="38.25" x14ac:dyDescent="0.25">
      <c r="A287" s="152"/>
      <c r="B287" s="191"/>
      <c r="C287" s="212" t="s">
        <v>506</v>
      </c>
      <c r="D287" s="212" t="s">
        <v>384</v>
      </c>
      <c r="E287" s="212" t="s">
        <v>189</v>
      </c>
      <c r="F287" s="213" t="s">
        <v>190</v>
      </c>
      <c r="G287" s="257"/>
      <c r="H287" s="258">
        <v>3379.54</v>
      </c>
      <c r="I287" s="259"/>
      <c r="J287" s="258">
        <v>3379.54</v>
      </c>
      <c r="K287" s="259"/>
      <c r="L287" s="258">
        <v>3459.71</v>
      </c>
      <c r="M287" s="259"/>
      <c r="N287" s="260">
        <v>3500</v>
      </c>
    </row>
    <row r="288" spans="1:14" ht="38.25" x14ac:dyDescent="0.25">
      <c r="A288" s="152"/>
      <c r="B288" s="191"/>
      <c r="C288" s="212" t="s">
        <v>507</v>
      </c>
      <c r="D288" s="212" t="s">
        <v>466</v>
      </c>
      <c r="E288" s="212" t="s">
        <v>189</v>
      </c>
      <c r="F288" s="213" t="s">
        <v>190</v>
      </c>
      <c r="G288" s="257"/>
      <c r="H288" s="258">
        <v>43699.6</v>
      </c>
      <c r="I288" s="259"/>
      <c r="J288" s="258">
        <v>78507.399999999994</v>
      </c>
      <c r="K288" s="259"/>
      <c r="L288" s="258">
        <v>119046.05</v>
      </c>
      <c r="M288" s="259"/>
      <c r="N288" s="260">
        <v>159733.22</v>
      </c>
    </row>
    <row r="289" spans="1:14" ht="25.5" x14ac:dyDescent="0.25">
      <c r="A289" s="152"/>
      <c r="B289" s="191"/>
      <c r="C289" s="212" t="s">
        <v>508</v>
      </c>
      <c r="D289" s="212" t="s">
        <v>377</v>
      </c>
      <c r="E289" s="212" t="s">
        <v>189</v>
      </c>
      <c r="F289" s="213" t="s">
        <v>190</v>
      </c>
      <c r="G289" s="257"/>
      <c r="H289" s="258">
        <v>1610.4</v>
      </c>
      <c r="I289" s="259"/>
      <c r="J289" s="258">
        <v>1610.4</v>
      </c>
      <c r="K289" s="259"/>
      <c r="L289" s="258">
        <v>1610.4</v>
      </c>
      <c r="M289" s="259"/>
      <c r="N289" s="260">
        <v>4240</v>
      </c>
    </row>
    <row r="290" spans="1:14" ht="25.5" x14ac:dyDescent="0.25">
      <c r="A290" s="152"/>
      <c r="B290" s="191"/>
      <c r="C290" s="212" t="s">
        <v>509</v>
      </c>
      <c r="D290" s="212" t="s">
        <v>390</v>
      </c>
      <c r="E290" s="212" t="s">
        <v>189</v>
      </c>
      <c r="F290" s="213" t="s">
        <v>190</v>
      </c>
      <c r="G290" s="257"/>
      <c r="H290" s="258">
        <v>3490.36</v>
      </c>
      <c r="I290" s="259"/>
      <c r="J290" s="258">
        <v>3490.36</v>
      </c>
      <c r="K290" s="259"/>
      <c r="L290" s="258">
        <v>3490.36</v>
      </c>
      <c r="M290" s="259"/>
      <c r="N290" s="260">
        <v>3490.36</v>
      </c>
    </row>
    <row r="291" spans="1:14" ht="25.5" x14ac:dyDescent="0.25">
      <c r="A291" s="152"/>
      <c r="B291" s="191"/>
      <c r="C291" s="212" t="s">
        <v>510</v>
      </c>
      <c r="D291" s="212" t="s">
        <v>384</v>
      </c>
      <c r="E291" s="212" t="s">
        <v>511</v>
      </c>
      <c r="F291" s="213" t="s">
        <v>190</v>
      </c>
      <c r="G291" s="257"/>
      <c r="H291" s="258">
        <v>0</v>
      </c>
      <c r="I291" s="259"/>
      <c r="J291" s="258">
        <v>1378.93</v>
      </c>
      <c r="K291" s="259"/>
      <c r="L291" s="258">
        <v>5515.71</v>
      </c>
      <c r="M291" s="259"/>
      <c r="N291" s="260">
        <v>26547.17</v>
      </c>
    </row>
    <row r="292" spans="1:14" ht="25.5" x14ac:dyDescent="0.25">
      <c r="A292" s="152"/>
      <c r="B292" s="191"/>
      <c r="C292" s="212" t="s">
        <v>512</v>
      </c>
      <c r="D292" s="212" t="s">
        <v>466</v>
      </c>
      <c r="E292" s="212" t="s">
        <v>513</v>
      </c>
      <c r="F292" s="213" t="s">
        <v>190</v>
      </c>
      <c r="G292" s="257"/>
      <c r="H292" s="258">
        <v>0</v>
      </c>
      <c r="I292" s="259"/>
      <c r="J292" s="258">
        <v>1967.24</v>
      </c>
      <c r="K292" s="259"/>
      <c r="L292" s="258">
        <v>7868.97</v>
      </c>
      <c r="M292" s="259"/>
      <c r="N292" s="260">
        <v>24079.040000000001</v>
      </c>
    </row>
    <row r="293" spans="1:14" ht="25.5" x14ac:dyDescent="0.25">
      <c r="A293" s="152"/>
      <c r="B293" s="191"/>
      <c r="C293" s="212" t="s">
        <v>514</v>
      </c>
      <c r="D293" s="212" t="s">
        <v>384</v>
      </c>
      <c r="E293" s="212" t="s">
        <v>189</v>
      </c>
      <c r="F293" s="213" t="s">
        <v>190</v>
      </c>
      <c r="G293" s="257"/>
      <c r="H293" s="258">
        <v>296.47000000000003</v>
      </c>
      <c r="I293" s="259"/>
      <c r="J293" s="258">
        <v>716.43</v>
      </c>
      <c r="K293" s="259"/>
      <c r="L293" s="258">
        <v>1006.43</v>
      </c>
      <c r="M293" s="259"/>
      <c r="N293" s="260">
        <v>1647.79</v>
      </c>
    </row>
    <row r="294" spans="1:14" ht="25.5" x14ac:dyDescent="0.25">
      <c r="A294" s="152"/>
      <c r="B294" s="191"/>
      <c r="C294" s="212" t="s">
        <v>515</v>
      </c>
      <c r="D294" s="212" t="s">
        <v>379</v>
      </c>
      <c r="E294" s="212" t="s">
        <v>189</v>
      </c>
      <c r="F294" s="213" t="s">
        <v>190</v>
      </c>
      <c r="G294" s="257"/>
      <c r="H294" s="258">
        <v>77.63</v>
      </c>
      <c r="I294" s="259"/>
      <c r="J294" s="258">
        <v>1074.32</v>
      </c>
      <c r="K294" s="259"/>
      <c r="L294" s="258">
        <v>1442.18</v>
      </c>
      <c r="M294" s="259"/>
      <c r="N294" s="260">
        <v>1777.63</v>
      </c>
    </row>
    <row r="295" spans="1:14" ht="25.5" x14ac:dyDescent="0.25">
      <c r="A295" s="152"/>
      <c r="B295" s="191"/>
      <c r="C295" s="212" t="s">
        <v>516</v>
      </c>
      <c r="D295" s="212" t="s">
        <v>405</v>
      </c>
      <c r="E295" s="212" t="s">
        <v>189</v>
      </c>
      <c r="F295" s="213" t="s">
        <v>190</v>
      </c>
      <c r="G295" s="257"/>
      <c r="H295" s="258">
        <v>116.04</v>
      </c>
      <c r="I295" s="259"/>
      <c r="J295" s="258">
        <v>116.04</v>
      </c>
      <c r="K295" s="259"/>
      <c r="L295" s="258">
        <v>258.64999999999998</v>
      </c>
      <c r="M295" s="259"/>
      <c r="N295" s="260">
        <v>616.04</v>
      </c>
    </row>
    <row r="296" spans="1:14" ht="25.5" x14ac:dyDescent="0.25">
      <c r="A296" s="152"/>
      <c r="B296" s="191"/>
      <c r="C296" s="212" t="s">
        <v>517</v>
      </c>
      <c r="D296" s="212" t="s">
        <v>384</v>
      </c>
      <c r="E296" s="212" t="s">
        <v>189</v>
      </c>
      <c r="F296" s="213" t="s">
        <v>190</v>
      </c>
      <c r="G296" s="257"/>
      <c r="H296" s="258">
        <v>100</v>
      </c>
      <c r="I296" s="259"/>
      <c r="J296" s="258">
        <v>100</v>
      </c>
      <c r="K296" s="259"/>
      <c r="L296" s="258">
        <v>100</v>
      </c>
      <c r="M296" s="259"/>
      <c r="N296" s="260">
        <v>1000</v>
      </c>
    </row>
    <row r="297" spans="1:14" ht="25.5" x14ac:dyDescent="0.25">
      <c r="A297" s="152"/>
      <c r="B297" s="191"/>
      <c r="C297" s="212" t="s">
        <v>518</v>
      </c>
      <c r="D297" s="212" t="s">
        <v>466</v>
      </c>
      <c r="E297" s="212" t="s">
        <v>189</v>
      </c>
      <c r="F297" s="213" t="s">
        <v>190</v>
      </c>
      <c r="G297" s="257"/>
      <c r="H297" s="258">
        <v>0</v>
      </c>
      <c r="I297" s="259"/>
      <c r="J297" s="258">
        <v>0</v>
      </c>
      <c r="K297" s="259"/>
      <c r="L297" s="258">
        <v>250</v>
      </c>
      <c r="M297" s="259"/>
      <c r="N297" s="260">
        <v>34000</v>
      </c>
    </row>
    <row r="298" spans="1:14" ht="25.5" x14ac:dyDescent="0.25">
      <c r="A298" s="152"/>
      <c r="B298" s="191"/>
      <c r="C298" s="212" t="s">
        <v>519</v>
      </c>
      <c r="D298" s="212" t="s">
        <v>400</v>
      </c>
      <c r="E298" s="212" t="s">
        <v>189</v>
      </c>
      <c r="F298" s="213" t="s">
        <v>190</v>
      </c>
      <c r="G298" s="257"/>
      <c r="H298" s="258">
        <v>0</v>
      </c>
      <c r="I298" s="259"/>
      <c r="J298" s="258">
        <v>312.94</v>
      </c>
      <c r="K298" s="259"/>
      <c r="L298" s="258">
        <v>625.88</v>
      </c>
      <c r="M298" s="259"/>
      <c r="N298" s="260">
        <v>950</v>
      </c>
    </row>
    <row r="299" spans="1:14" ht="25.5" x14ac:dyDescent="0.25">
      <c r="A299" s="152"/>
      <c r="B299" s="191"/>
      <c r="C299" s="212" t="s">
        <v>520</v>
      </c>
      <c r="D299" s="212" t="s">
        <v>384</v>
      </c>
      <c r="E299" s="212" t="s">
        <v>189</v>
      </c>
      <c r="F299" s="213" t="s">
        <v>190</v>
      </c>
      <c r="G299" s="257"/>
      <c r="H299" s="258">
        <v>726.1</v>
      </c>
      <c r="I299" s="259"/>
      <c r="J299" s="258">
        <v>1051.6600000000001</v>
      </c>
      <c r="K299" s="259"/>
      <c r="L299" s="258">
        <v>1380.82</v>
      </c>
      <c r="M299" s="259"/>
      <c r="N299" s="260">
        <v>3092.57</v>
      </c>
    </row>
    <row r="300" spans="1:14" ht="38.25" x14ac:dyDescent="0.25">
      <c r="A300" s="152"/>
      <c r="B300" s="191"/>
      <c r="C300" s="212" t="s">
        <v>521</v>
      </c>
      <c r="D300" s="212" t="s">
        <v>379</v>
      </c>
      <c r="E300" s="212" t="s">
        <v>189</v>
      </c>
      <c r="F300" s="213" t="s">
        <v>190</v>
      </c>
      <c r="G300" s="257"/>
      <c r="H300" s="258">
        <v>0</v>
      </c>
      <c r="I300" s="259"/>
      <c r="J300" s="258">
        <v>3692.68</v>
      </c>
      <c r="K300" s="259"/>
      <c r="L300" s="258">
        <v>3692.68</v>
      </c>
      <c r="M300" s="259"/>
      <c r="N300" s="260">
        <v>8500</v>
      </c>
    </row>
    <row r="301" spans="1:14" ht="25.5" x14ac:dyDescent="0.25">
      <c r="A301" s="152"/>
      <c r="B301" s="191"/>
      <c r="C301" s="212" t="s">
        <v>522</v>
      </c>
      <c r="D301" s="212" t="s">
        <v>405</v>
      </c>
      <c r="E301" s="212" t="s">
        <v>189</v>
      </c>
      <c r="F301" s="213" t="s">
        <v>190</v>
      </c>
      <c r="G301" s="257"/>
      <c r="H301" s="258">
        <v>1061.8399999999999</v>
      </c>
      <c r="I301" s="259"/>
      <c r="J301" s="258">
        <v>1061.8399999999999</v>
      </c>
      <c r="K301" s="259"/>
      <c r="L301" s="258">
        <v>1150.1199999999999</v>
      </c>
      <c r="M301" s="259"/>
      <c r="N301" s="260">
        <v>4061.84</v>
      </c>
    </row>
    <row r="302" spans="1:14" ht="25.5" x14ac:dyDescent="0.25">
      <c r="A302" s="152"/>
      <c r="B302" s="191"/>
      <c r="C302" s="212" t="s">
        <v>523</v>
      </c>
      <c r="D302" s="212" t="s">
        <v>377</v>
      </c>
      <c r="E302" s="212" t="s">
        <v>189</v>
      </c>
      <c r="F302" s="213" t="s">
        <v>190</v>
      </c>
      <c r="G302" s="257"/>
      <c r="H302" s="258">
        <v>1406.58</v>
      </c>
      <c r="I302" s="259"/>
      <c r="J302" s="258">
        <v>1406.58</v>
      </c>
      <c r="K302" s="259"/>
      <c r="L302" s="258">
        <v>1406.58</v>
      </c>
      <c r="M302" s="259"/>
      <c r="N302" s="260">
        <v>3807.72</v>
      </c>
    </row>
    <row r="303" spans="1:14" ht="38.25" x14ac:dyDescent="0.25">
      <c r="A303" s="152"/>
      <c r="B303" s="191"/>
      <c r="C303" s="212" t="s">
        <v>524</v>
      </c>
      <c r="D303" s="212" t="s">
        <v>426</v>
      </c>
      <c r="E303" s="212" t="s">
        <v>189</v>
      </c>
      <c r="F303" s="213" t="s">
        <v>190</v>
      </c>
      <c r="G303" s="257"/>
      <c r="H303" s="258">
        <v>0</v>
      </c>
      <c r="I303" s="259"/>
      <c r="J303" s="258">
        <v>645.38</v>
      </c>
      <c r="K303" s="259"/>
      <c r="L303" s="258">
        <v>645.38</v>
      </c>
      <c r="M303" s="259"/>
      <c r="N303" s="260">
        <v>800</v>
      </c>
    </row>
    <row r="304" spans="1:14" ht="25.5" x14ac:dyDescent="0.25">
      <c r="A304" s="152"/>
      <c r="B304" s="191"/>
      <c r="C304" s="192" t="s">
        <v>525</v>
      </c>
      <c r="D304" s="192" t="s">
        <v>379</v>
      </c>
      <c r="E304" s="192" t="s">
        <v>189</v>
      </c>
      <c r="F304" s="196" t="s">
        <v>190</v>
      </c>
      <c r="G304" s="247"/>
      <c r="H304" s="251">
        <v>3816.16</v>
      </c>
      <c r="I304" s="249"/>
      <c r="J304" s="251">
        <v>4416.16</v>
      </c>
      <c r="K304" s="249"/>
      <c r="L304" s="251">
        <v>5765.11</v>
      </c>
      <c r="M304" s="249"/>
      <c r="N304" s="253">
        <v>5916.16</v>
      </c>
    </row>
    <row r="305" spans="1:14" x14ac:dyDescent="0.25">
      <c r="A305" s="152" t="s">
        <v>69</v>
      </c>
      <c r="B305" s="151" t="s">
        <v>14</v>
      </c>
      <c r="C305" s="194"/>
      <c r="D305" s="194"/>
      <c r="E305" s="194"/>
      <c r="F305" s="246"/>
      <c r="G305" s="84">
        <v>24499.040000000001</v>
      </c>
      <c r="H305" s="86">
        <f>SUM(H306:H327)</f>
        <v>168611.31</v>
      </c>
      <c r="I305" s="86">
        <v>252550.35</v>
      </c>
      <c r="J305" s="86">
        <f>SUM(J306:J327)</f>
        <v>427384.32999999996</v>
      </c>
      <c r="K305" s="86">
        <v>574557.64</v>
      </c>
      <c r="L305" s="86">
        <f>SUM(L306:L327)</f>
        <v>645628.97</v>
      </c>
      <c r="M305" s="86">
        <v>1302386.8799999999</v>
      </c>
      <c r="N305" s="88">
        <f>SUM(N306:N327)</f>
        <v>1558605.9300000002</v>
      </c>
    </row>
    <row r="306" spans="1:14" ht="38.25" x14ac:dyDescent="0.25">
      <c r="A306" s="152"/>
      <c r="B306" s="191"/>
      <c r="C306" s="205" t="s">
        <v>526</v>
      </c>
      <c r="D306" s="205" t="s">
        <v>527</v>
      </c>
      <c r="E306" s="205" t="s">
        <v>189</v>
      </c>
      <c r="F306" s="207" t="s">
        <v>190</v>
      </c>
      <c r="G306" s="229"/>
      <c r="H306" s="236">
        <v>922.48</v>
      </c>
      <c r="I306" s="231"/>
      <c r="J306" s="236">
        <v>922.48</v>
      </c>
      <c r="K306" s="231"/>
      <c r="L306" s="236">
        <v>3648.24</v>
      </c>
      <c r="M306" s="231"/>
      <c r="N306" s="237">
        <v>5522.48</v>
      </c>
    </row>
    <row r="307" spans="1:14" ht="25.5" x14ac:dyDescent="0.25">
      <c r="A307" s="152"/>
      <c r="B307" s="191"/>
      <c r="C307" s="212" t="s">
        <v>528</v>
      </c>
      <c r="D307" s="212" t="s">
        <v>529</v>
      </c>
      <c r="E307" s="212" t="s">
        <v>189</v>
      </c>
      <c r="F307" s="213" t="s">
        <v>190</v>
      </c>
      <c r="G307" s="238"/>
      <c r="H307" s="239">
        <v>0</v>
      </c>
      <c r="I307" s="240"/>
      <c r="J307" s="239">
        <v>906.49</v>
      </c>
      <c r="K307" s="240"/>
      <c r="L307" s="239">
        <v>906.49</v>
      </c>
      <c r="M307" s="240"/>
      <c r="N307" s="241">
        <v>906.49</v>
      </c>
    </row>
    <row r="308" spans="1:14" ht="38.25" x14ac:dyDescent="0.25">
      <c r="A308" s="152"/>
      <c r="B308" s="191"/>
      <c r="C308" s="212" t="s">
        <v>530</v>
      </c>
      <c r="D308" s="212" t="s">
        <v>529</v>
      </c>
      <c r="E308" s="212" t="s">
        <v>189</v>
      </c>
      <c r="F308" s="213" t="s">
        <v>190</v>
      </c>
      <c r="G308" s="238"/>
      <c r="H308" s="239">
        <v>0</v>
      </c>
      <c r="I308" s="240"/>
      <c r="J308" s="239">
        <v>0</v>
      </c>
      <c r="K308" s="240"/>
      <c r="L308" s="239">
        <v>0</v>
      </c>
      <c r="M308" s="240"/>
      <c r="N308" s="241">
        <v>717100</v>
      </c>
    </row>
    <row r="309" spans="1:14" ht="25.5" x14ac:dyDescent="0.25">
      <c r="A309" s="152"/>
      <c r="B309" s="191"/>
      <c r="C309" s="212" t="s">
        <v>531</v>
      </c>
      <c r="D309" s="212" t="s">
        <v>529</v>
      </c>
      <c r="E309" s="212" t="s">
        <v>189</v>
      </c>
      <c r="F309" s="213" t="s">
        <v>190</v>
      </c>
      <c r="G309" s="238"/>
      <c r="H309" s="239">
        <v>0</v>
      </c>
      <c r="I309" s="240"/>
      <c r="J309" s="239">
        <v>0</v>
      </c>
      <c r="K309" s="240"/>
      <c r="L309" s="239">
        <v>0</v>
      </c>
      <c r="M309" s="240"/>
      <c r="N309" s="241">
        <v>21500</v>
      </c>
    </row>
    <row r="310" spans="1:14" ht="38.25" x14ac:dyDescent="0.25">
      <c r="A310" s="152"/>
      <c r="B310" s="191"/>
      <c r="C310" s="212" t="s">
        <v>532</v>
      </c>
      <c r="D310" s="212" t="s">
        <v>527</v>
      </c>
      <c r="E310" s="212" t="s">
        <v>189</v>
      </c>
      <c r="F310" s="213" t="s">
        <v>190</v>
      </c>
      <c r="G310" s="238"/>
      <c r="H310" s="239">
        <v>0</v>
      </c>
      <c r="I310" s="240"/>
      <c r="J310" s="239">
        <v>0</v>
      </c>
      <c r="K310" s="240"/>
      <c r="L310" s="239">
        <v>0</v>
      </c>
      <c r="M310" s="240"/>
      <c r="N310" s="241">
        <v>200</v>
      </c>
    </row>
    <row r="311" spans="1:14" ht="38.25" x14ac:dyDescent="0.25">
      <c r="A311" s="152"/>
      <c r="B311" s="191"/>
      <c r="C311" s="212" t="s">
        <v>533</v>
      </c>
      <c r="D311" s="212" t="s">
        <v>527</v>
      </c>
      <c r="E311" s="212" t="s">
        <v>189</v>
      </c>
      <c r="F311" s="213" t="s">
        <v>190</v>
      </c>
      <c r="G311" s="238"/>
      <c r="H311" s="239">
        <v>0</v>
      </c>
      <c r="I311" s="240"/>
      <c r="J311" s="239">
        <v>0</v>
      </c>
      <c r="K311" s="240"/>
      <c r="L311" s="239">
        <v>0</v>
      </c>
      <c r="M311" s="240"/>
      <c r="N311" s="241">
        <v>600</v>
      </c>
    </row>
    <row r="312" spans="1:14" ht="38.25" x14ac:dyDescent="0.25">
      <c r="A312" s="152"/>
      <c r="B312" s="191"/>
      <c r="C312" s="212" t="s">
        <v>534</v>
      </c>
      <c r="D312" s="212" t="s">
        <v>527</v>
      </c>
      <c r="E312" s="212" t="s">
        <v>189</v>
      </c>
      <c r="F312" s="213" t="s">
        <v>190</v>
      </c>
      <c r="G312" s="238"/>
      <c r="H312" s="239">
        <v>0</v>
      </c>
      <c r="I312" s="240"/>
      <c r="J312" s="239">
        <v>0</v>
      </c>
      <c r="K312" s="240"/>
      <c r="L312" s="239">
        <v>0</v>
      </c>
      <c r="M312" s="240"/>
      <c r="N312" s="241">
        <v>1000</v>
      </c>
    </row>
    <row r="313" spans="1:14" ht="38.25" x14ac:dyDescent="0.25">
      <c r="A313" s="152"/>
      <c r="B313" s="191"/>
      <c r="C313" s="212" t="s">
        <v>535</v>
      </c>
      <c r="D313" s="212" t="s">
        <v>527</v>
      </c>
      <c r="E313" s="212" t="s">
        <v>189</v>
      </c>
      <c r="F313" s="213" t="s">
        <v>190</v>
      </c>
      <c r="G313" s="238"/>
      <c r="H313" s="239">
        <v>0</v>
      </c>
      <c r="I313" s="240"/>
      <c r="J313" s="239">
        <v>0</v>
      </c>
      <c r="K313" s="240"/>
      <c r="L313" s="239">
        <v>2543.13</v>
      </c>
      <c r="M313" s="240"/>
      <c r="N313" s="241">
        <v>4622.67</v>
      </c>
    </row>
    <row r="314" spans="1:14" ht="38.25" x14ac:dyDescent="0.25">
      <c r="A314" s="152"/>
      <c r="B314" s="191"/>
      <c r="C314" s="212" t="s">
        <v>536</v>
      </c>
      <c r="D314" s="212" t="s">
        <v>527</v>
      </c>
      <c r="E314" s="212" t="s">
        <v>189</v>
      </c>
      <c r="F314" s="213" t="s">
        <v>190</v>
      </c>
      <c r="G314" s="238"/>
      <c r="H314" s="239">
        <v>0</v>
      </c>
      <c r="I314" s="240"/>
      <c r="J314" s="239">
        <v>0</v>
      </c>
      <c r="K314" s="240"/>
      <c r="L314" s="239">
        <v>340.2</v>
      </c>
      <c r="M314" s="240"/>
      <c r="N314" s="241">
        <v>400</v>
      </c>
    </row>
    <row r="315" spans="1:14" ht="25.5" x14ac:dyDescent="0.25">
      <c r="A315" s="152"/>
      <c r="B315" s="191"/>
      <c r="C315" s="212" t="s">
        <v>537</v>
      </c>
      <c r="D315" s="212" t="s">
        <v>527</v>
      </c>
      <c r="E315" s="212" t="s">
        <v>189</v>
      </c>
      <c r="F315" s="213" t="s">
        <v>190</v>
      </c>
      <c r="G315" s="238"/>
      <c r="H315" s="239">
        <v>0</v>
      </c>
      <c r="I315" s="240"/>
      <c r="J315" s="239">
        <v>0</v>
      </c>
      <c r="K315" s="240"/>
      <c r="L315" s="239">
        <v>2588.6999999999998</v>
      </c>
      <c r="M315" s="240"/>
      <c r="N315" s="241">
        <v>2600</v>
      </c>
    </row>
    <row r="316" spans="1:14" ht="38.25" x14ac:dyDescent="0.25">
      <c r="A316" s="152"/>
      <c r="B316" s="191"/>
      <c r="C316" s="212" t="s">
        <v>538</v>
      </c>
      <c r="D316" s="212" t="s">
        <v>539</v>
      </c>
      <c r="E316" s="212" t="s">
        <v>189</v>
      </c>
      <c r="F316" s="213" t="s">
        <v>190</v>
      </c>
      <c r="G316" s="238"/>
      <c r="H316" s="239">
        <v>500</v>
      </c>
      <c r="I316" s="240"/>
      <c r="J316" s="239">
        <v>9500</v>
      </c>
      <c r="K316" s="240"/>
      <c r="L316" s="239">
        <v>9500</v>
      </c>
      <c r="M316" s="240"/>
      <c r="N316" s="241">
        <v>12500</v>
      </c>
    </row>
    <row r="317" spans="1:14" ht="25.5" x14ac:dyDescent="0.25">
      <c r="A317" s="152"/>
      <c r="B317" s="191"/>
      <c r="C317" s="212" t="s">
        <v>540</v>
      </c>
      <c r="D317" s="212" t="s">
        <v>527</v>
      </c>
      <c r="E317" s="212" t="s">
        <v>189</v>
      </c>
      <c r="F317" s="213" t="s">
        <v>190</v>
      </c>
      <c r="G317" s="238"/>
      <c r="H317" s="239">
        <v>0</v>
      </c>
      <c r="I317" s="240"/>
      <c r="J317" s="239">
        <v>0</v>
      </c>
      <c r="K317" s="240"/>
      <c r="L317" s="239">
        <v>0</v>
      </c>
      <c r="M317" s="240"/>
      <c r="N317" s="241">
        <v>300</v>
      </c>
    </row>
    <row r="318" spans="1:14" ht="38.25" x14ac:dyDescent="0.25">
      <c r="A318" s="152"/>
      <c r="B318" s="191"/>
      <c r="C318" s="212" t="s">
        <v>541</v>
      </c>
      <c r="D318" s="212" t="s">
        <v>539</v>
      </c>
      <c r="E318" s="212" t="s">
        <v>189</v>
      </c>
      <c r="F318" s="213" t="s">
        <v>190</v>
      </c>
      <c r="G318" s="238"/>
      <c r="H318" s="239">
        <v>8500</v>
      </c>
      <c r="I318" s="240"/>
      <c r="J318" s="239">
        <v>36625</v>
      </c>
      <c r="K318" s="240"/>
      <c r="L318" s="239">
        <v>36625</v>
      </c>
      <c r="M318" s="240"/>
      <c r="N318" s="241">
        <v>45500</v>
      </c>
    </row>
    <row r="319" spans="1:14" ht="38.25" x14ac:dyDescent="0.25">
      <c r="A319" s="152"/>
      <c r="B319" s="191"/>
      <c r="C319" s="212" t="s">
        <v>542</v>
      </c>
      <c r="D319" s="212" t="s">
        <v>539</v>
      </c>
      <c r="E319" s="212" t="s">
        <v>189</v>
      </c>
      <c r="F319" s="213" t="s">
        <v>190</v>
      </c>
      <c r="G319" s="238"/>
      <c r="H319" s="239">
        <v>1250</v>
      </c>
      <c r="I319" s="240"/>
      <c r="J319" s="239">
        <v>5000</v>
      </c>
      <c r="K319" s="240"/>
      <c r="L319" s="239">
        <v>5000</v>
      </c>
      <c r="M319" s="240"/>
      <c r="N319" s="241">
        <v>6250</v>
      </c>
    </row>
    <row r="320" spans="1:14" ht="38.25" x14ac:dyDescent="0.25">
      <c r="A320" s="152"/>
      <c r="B320" s="191"/>
      <c r="C320" s="212" t="s">
        <v>543</v>
      </c>
      <c r="D320" s="212" t="s">
        <v>544</v>
      </c>
      <c r="E320" s="212" t="s">
        <v>189</v>
      </c>
      <c r="F320" s="213" t="s">
        <v>190</v>
      </c>
      <c r="G320" s="238"/>
      <c r="H320" s="239">
        <v>5000</v>
      </c>
      <c r="I320" s="240"/>
      <c r="J320" s="239">
        <v>20000</v>
      </c>
      <c r="K320" s="240"/>
      <c r="L320" s="239">
        <v>20000</v>
      </c>
      <c r="M320" s="240"/>
      <c r="N320" s="241">
        <v>25000</v>
      </c>
    </row>
    <row r="321" spans="1:14" ht="38.25" x14ac:dyDescent="0.25">
      <c r="A321" s="152"/>
      <c r="B321" s="191"/>
      <c r="C321" s="212" t="s">
        <v>545</v>
      </c>
      <c r="D321" s="212" t="s">
        <v>546</v>
      </c>
      <c r="E321" s="212" t="s">
        <v>547</v>
      </c>
      <c r="F321" s="213" t="s">
        <v>190</v>
      </c>
      <c r="G321" s="238"/>
      <c r="H321" s="239">
        <v>500</v>
      </c>
      <c r="I321" s="240"/>
      <c r="J321" s="239">
        <v>500</v>
      </c>
      <c r="K321" s="240"/>
      <c r="L321" s="239">
        <v>500</v>
      </c>
      <c r="M321" s="240"/>
      <c r="N321" s="241">
        <v>500</v>
      </c>
    </row>
    <row r="322" spans="1:14" ht="38.25" x14ac:dyDescent="0.25">
      <c r="A322" s="152"/>
      <c r="B322" s="191"/>
      <c r="C322" s="212" t="s">
        <v>548</v>
      </c>
      <c r="D322" s="212" t="s">
        <v>527</v>
      </c>
      <c r="E322" s="212" t="s">
        <v>189</v>
      </c>
      <c r="F322" s="213" t="s">
        <v>190</v>
      </c>
      <c r="G322" s="238"/>
      <c r="H322" s="239">
        <v>0</v>
      </c>
      <c r="I322" s="240"/>
      <c r="J322" s="239">
        <v>0</v>
      </c>
      <c r="K322" s="240"/>
      <c r="L322" s="239">
        <v>0</v>
      </c>
      <c r="M322" s="240"/>
      <c r="N322" s="241">
        <v>4000</v>
      </c>
    </row>
    <row r="323" spans="1:14" ht="38.25" x14ac:dyDescent="0.25">
      <c r="A323" s="152"/>
      <c r="B323" s="191"/>
      <c r="C323" s="212" t="s">
        <v>549</v>
      </c>
      <c r="D323" s="212" t="s">
        <v>539</v>
      </c>
      <c r="E323" s="212" t="s">
        <v>550</v>
      </c>
      <c r="F323" s="213" t="s">
        <v>190</v>
      </c>
      <c r="G323" s="238"/>
      <c r="H323" s="239">
        <v>0</v>
      </c>
      <c r="I323" s="240"/>
      <c r="J323" s="239">
        <v>0</v>
      </c>
      <c r="K323" s="240"/>
      <c r="L323" s="239">
        <v>0</v>
      </c>
      <c r="M323" s="240"/>
      <c r="N323" s="241">
        <v>700</v>
      </c>
    </row>
    <row r="324" spans="1:14" ht="38.25" x14ac:dyDescent="0.25">
      <c r="A324" s="152"/>
      <c r="B324" s="191"/>
      <c r="C324" s="212" t="s">
        <v>551</v>
      </c>
      <c r="D324" s="212" t="s">
        <v>539</v>
      </c>
      <c r="E324" s="212" t="s">
        <v>189</v>
      </c>
      <c r="F324" s="213" t="s">
        <v>190</v>
      </c>
      <c r="G324" s="238"/>
      <c r="H324" s="239">
        <v>250</v>
      </c>
      <c r="I324" s="240"/>
      <c r="J324" s="239">
        <v>4000</v>
      </c>
      <c r="K324" s="240"/>
      <c r="L324" s="239">
        <v>4000</v>
      </c>
      <c r="M324" s="240"/>
      <c r="N324" s="241">
        <v>5250</v>
      </c>
    </row>
    <row r="325" spans="1:14" ht="38.25" x14ac:dyDescent="0.25">
      <c r="A325" s="152"/>
      <c r="B325" s="191"/>
      <c r="C325" s="212" t="s">
        <v>552</v>
      </c>
      <c r="D325" s="212" t="s">
        <v>527</v>
      </c>
      <c r="E325" s="212" t="s">
        <v>189</v>
      </c>
      <c r="F325" s="213" t="s">
        <v>190</v>
      </c>
      <c r="G325" s="238"/>
      <c r="H325" s="239">
        <v>151688.82999999999</v>
      </c>
      <c r="I325" s="240"/>
      <c r="J325" s="239">
        <v>311604.36</v>
      </c>
      <c r="K325" s="240"/>
      <c r="L325" s="239">
        <v>521651.21</v>
      </c>
      <c r="M325" s="240"/>
      <c r="N325" s="241">
        <v>661228.29</v>
      </c>
    </row>
    <row r="326" spans="1:14" ht="25.5" x14ac:dyDescent="0.25">
      <c r="A326" s="152"/>
      <c r="B326" s="191"/>
      <c r="C326" s="212" t="s">
        <v>553</v>
      </c>
      <c r="D326" s="212" t="s">
        <v>529</v>
      </c>
      <c r="E326" s="212" t="s">
        <v>554</v>
      </c>
      <c r="F326" s="213" t="s">
        <v>190</v>
      </c>
      <c r="G326" s="238"/>
      <c r="H326" s="239">
        <v>0</v>
      </c>
      <c r="I326" s="240"/>
      <c r="J326" s="239">
        <v>38326</v>
      </c>
      <c r="K326" s="240"/>
      <c r="L326" s="239">
        <v>38326</v>
      </c>
      <c r="M326" s="240"/>
      <c r="N326" s="241">
        <v>38326</v>
      </c>
    </row>
    <row r="327" spans="1:14" ht="25.5" x14ac:dyDescent="0.25">
      <c r="A327" s="152"/>
      <c r="B327" s="191"/>
      <c r="C327" s="192" t="s">
        <v>555</v>
      </c>
      <c r="D327" s="192" t="s">
        <v>527</v>
      </c>
      <c r="E327" s="192" t="s">
        <v>189</v>
      </c>
      <c r="F327" s="196" t="s">
        <v>190</v>
      </c>
      <c r="G327" s="228"/>
      <c r="H327" s="232">
        <v>0</v>
      </c>
      <c r="I327" s="230"/>
      <c r="J327" s="232">
        <v>0</v>
      </c>
      <c r="K327" s="230"/>
      <c r="L327" s="232">
        <v>0</v>
      </c>
      <c r="M327" s="230"/>
      <c r="N327" s="234">
        <v>4600</v>
      </c>
    </row>
    <row r="328" spans="1:14" x14ac:dyDescent="0.25">
      <c r="A328" s="152" t="s">
        <v>71</v>
      </c>
      <c r="B328" s="151" t="s">
        <v>70</v>
      </c>
      <c r="C328" s="193"/>
      <c r="D328" s="193"/>
      <c r="E328" s="193"/>
      <c r="F328" s="244"/>
      <c r="G328" s="84"/>
      <c r="H328" s="86"/>
      <c r="I328" s="86"/>
      <c r="J328" s="86"/>
      <c r="K328" s="86"/>
      <c r="L328" s="86"/>
      <c r="M328" s="86"/>
      <c r="N328" s="88"/>
    </row>
    <row r="329" spans="1:14" x14ac:dyDescent="0.25">
      <c r="A329" s="152" t="s">
        <v>72</v>
      </c>
      <c r="B329" s="151" t="s">
        <v>12</v>
      </c>
      <c r="C329" s="153"/>
      <c r="D329" s="153"/>
      <c r="E329" s="153"/>
      <c r="F329" s="166"/>
      <c r="G329" s="167"/>
      <c r="H329" s="168"/>
      <c r="I329" s="168"/>
      <c r="J329" s="168"/>
      <c r="K329" s="168"/>
      <c r="L329" s="168"/>
      <c r="M329" s="168"/>
      <c r="N329" s="169"/>
    </row>
    <row r="330" spans="1:14" x14ac:dyDescent="0.25">
      <c r="A330" s="152" t="s">
        <v>74</v>
      </c>
      <c r="B330" s="151" t="s">
        <v>73</v>
      </c>
      <c r="C330" s="204"/>
      <c r="D330" s="204"/>
      <c r="E330" s="204"/>
      <c r="F330" s="261"/>
      <c r="G330" s="167">
        <v>109.75</v>
      </c>
      <c r="H330" s="168">
        <v>47.5</v>
      </c>
      <c r="I330" s="168">
        <v>738.54</v>
      </c>
      <c r="J330" s="168">
        <v>47.5</v>
      </c>
      <c r="K330" s="168">
        <v>738.54</v>
      </c>
      <c r="L330" s="168">
        <v>79.25</v>
      </c>
      <c r="M330" s="168">
        <v>1169.49</v>
      </c>
      <c r="N330" s="169">
        <v>79.25</v>
      </c>
    </row>
    <row r="331" spans="1:14" ht="38.25" x14ac:dyDescent="0.25">
      <c r="A331" s="152"/>
      <c r="B331" s="191"/>
      <c r="C331" s="194" t="s">
        <v>556</v>
      </c>
      <c r="D331" s="194" t="s">
        <v>557</v>
      </c>
      <c r="E331" s="194" t="s">
        <v>189</v>
      </c>
      <c r="F331" s="198" t="s">
        <v>558</v>
      </c>
      <c r="G331" s="167"/>
      <c r="H331" s="252">
        <v>47.5</v>
      </c>
      <c r="I331" s="168"/>
      <c r="J331" s="252">
        <v>47.5</v>
      </c>
      <c r="K331" s="168"/>
      <c r="L331" s="252">
        <v>79.25</v>
      </c>
      <c r="M331" s="168"/>
      <c r="N331" s="254">
        <v>79.25</v>
      </c>
    </row>
    <row r="332" spans="1:14" x14ac:dyDescent="0.25">
      <c r="A332" s="152" t="s">
        <v>76</v>
      </c>
      <c r="B332" s="151" t="s">
        <v>75</v>
      </c>
      <c r="C332" s="193"/>
      <c r="D332" s="193"/>
      <c r="E332" s="193"/>
      <c r="F332" s="244"/>
      <c r="G332" s="84"/>
      <c r="H332" s="86"/>
      <c r="I332" s="86"/>
      <c r="J332" s="86"/>
      <c r="K332" s="86"/>
      <c r="L332" s="86"/>
      <c r="M332" s="86"/>
      <c r="N332" s="88"/>
    </row>
    <row r="333" spans="1:14" x14ac:dyDescent="0.25">
      <c r="A333" s="152" t="s">
        <v>78</v>
      </c>
      <c r="B333" s="151" t="s">
        <v>77</v>
      </c>
      <c r="C333" s="204"/>
      <c r="D333" s="204"/>
      <c r="E333" s="204"/>
      <c r="F333" s="261"/>
      <c r="G333" s="84">
        <v>10935.14</v>
      </c>
      <c r="H333" s="86">
        <f>SUM(H334:H335)</f>
        <v>0.01</v>
      </c>
      <c r="I333" s="86">
        <v>11049.48</v>
      </c>
      <c r="J333" s="86">
        <f>SUM(J334:J335)</f>
        <v>241.29</v>
      </c>
      <c r="K333" s="86">
        <v>11296.98</v>
      </c>
      <c r="L333" s="86">
        <f>SUM(L334:L335)</f>
        <v>1239.79</v>
      </c>
      <c r="M333" s="86">
        <v>58463.21</v>
      </c>
      <c r="N333" s="88">
        <f>SUM(N334:N335)</f>
        <v>6000</v>
      </c>
    </row>
    <row r="334" spans="1:14" ht="38.25" x14ac:dyDescent="0.25">
      <c r="A334" s="152"/>
      <c r="B334" s="191"/>
      <c r="C334" s="205" t="s">
        <v>559</v>
      </c>
      <c r="D334" s="205" t="s">
        <v>560</v>
      </c>
      <c r="E334" s="205" t="s">
        <v>561</v>
      </c>
      <c r="F334" s="207" t="s">
        <v>190</v>
      </c>
      <c r="G334" s="229"/>
      <c r="H334" s="236">
        <v>0</v>
      </c>
      <c r="I334" s="231"/>
      <c r="J334" s="236">
        <v>0</v>
      </c>
      <c r="K334" s="231"/>
      <c r="L334" s="236">
        <v>31.5</v>
      </c>
      <c r="M334" s="231"/>
      <c r="N334" s="237">
        <v>1000</v>
      </c>
    </row>
    <row r="335" spans="1:14" ht="38.25" x14ac:dyDescent="0.25">
      <c r="A335" s="152"/>
      <c r="B335" s="191"/>
      <c r="C335" s="192" t="s">
        <v>562</v>
      </c>
      <c r="D335" s="192" t="s">
        <v>563</v>
      </c>
      <c r="E335" s="192" t="s">
        <v>189</v>
      </c>
      <c r="F335" s="196" t="s">
        <v>190</v>
      </c>
      <c r="G335" s="228"/>
      <c r="H335" s="232">
        <v>0.01</v>
      </c>
      <c r="I335" s="230"/>
      <c r="J335" s="232">
        <v>241.29</v>
      </c>
      <c r="K335" s="230"/>
      <c r="L335" s="232">
        <v>1208.29</v>
      </c>
      <c r="M335" s="230"/>
      <c r="N335" s="234">
        <v>5000</v>
      </c>
    </row>
    <row r="336" spans="1:14" x14ac:dyDescent="0.25">
      <c r="A336" s="152" t="s">
        <v>80</v>
      </c>
      <c r="B336" s="151" t="s">
        <v>79</v>
      </c>
      <c r="C336" s="194"/>
      <c r="D336" s="194"/>
      <c r="E336" s="194"/>
      <c r="F336" s="246"/>
      <c r="G336" s="84">
        <v>48875.49</v>
      </c>
      <c r="H336" s="86">
        <f>SUM(H337:H343)</f>
        <v>48175.71</v>
      </c>
      <c r="I336" s="86">
        <v>51026.87</v>
      </c>
      <c r="J336" s="86">
        <f>SUM(J337:J343)</f>
        <v>53709.73</v>
      </c>
      <c r="K336" s="86">
        <v>55556.55</v>
      </c>
      <c r="L336" s="86">
        <f>SUM(L337:L343)</f>
        <v>55875.01</v>
      </c>
      <c r="M336" s="86">
        <v>62517.66</v>
      </c>
      <c r="N336" s="88">
        <f>SUM(N337:N343)</f>
        <v>71129.19</v>
      </c>
    </row>
    <row r="337" spans="1:14" ht="25.5" x14ac:dyDescent="0.25">
      <c r="A337" s="152"/>
      <c r="B337" s="191"/>
      <c r="C337" s="205" t="s">
        <v>564</v>
      </c>
      <c r="D337" s="205" t="s">
        <v>565</v>
      </c>
      <c r="E337" s="205" t="s">
        <v>189</v>
      </c>
      <c r="F337" s="207" t="s">
        <v>190</v>
      </c>
      <c r="G337" s="229"/>
      <c r="H337" s="236">
        <v>16000</v>
      </c>
      <c r="I337" s="231"/>
      <c r="J337" s="236">
        <v>16000</v>
      </c>
      <c r="K337" s="231"/>
      <c r="L337" s="236">
        <v>16000</v>
      </c>
      <c r="M337" s="231"/>
      <c r="N337" s="237">
        <v>16000</v>
      </c>
    </row>
    <row r="338" spans="1:14" ht="25.5" x14ac:dyDescent="0.25">
      <c r="A338" s="152"/>
      <c r="B338" s="191"/>
      <c r="C338" s="212" t="s">
        <v>566</v>
      </c>
      <c r="D338" s="212" t="s">
        <v>567</v>
      </c>
      <c r="E338" s="212" t="s">
        <v>568</v>
      </c>
      <c r="F338" s="213" t="s">
        <v>190</v>
      </c>
      <c r="G338" s="238"/>
      <c r="H338" s="239">
        <v>5763.45</v>
      </c>
      <c r="I338" s="240"/>
      <c r="J338" s="239">
        <v>11241.47</v>
      </c>
      <c r="K338" s="240"/>
      <c r="L338" s="239">
        <v>13406.75</v>
      </c>
      <c r="M338" s="240"/>
      <c r="N338" s="241">
        <v>22979.19</v>
      </c>
    </row>
    <row r="339" spans="1:14" ht="25.5" x14ac:dyDescent="0.25">
      <c r="A339" s="152"/>
      <c r="B339" s="191"/>
      <c r="C339" s="212" t="s">
        <v>569</v>
      </c>
      <c r="D339" s="212" t="s">
        <v>565</v>
      </c>
      <c r="E339" s="212" t="s">
        <v>189</v>
      </c>
      <c r="F339" s="213" t="s">
        <v>190</v>
      </c>
      <c r="G339" s="238"/>
      <c r="H339" s="239">
        <v>15510</v>
      </c>
      <c r="I339" s="240"/>
      <c r="J339" s="239">
        <v>15566</v>
      </c>
      <c r="K339" s="240"/>
      <c r="L339" s="239">
        <v>15566</v>
      </c>
      <c r="M339" s="240"/>
      <c r="N339" s="241">
        <v>16000</v>
      </c>
    </row>
    <row r="340" spans="1:14" ht="25.5" x14ac:dyDescent="0.25">
      <c r="A340" s="152"/>
      <c r="B340" s="191"/>
      <c r="C340" s="212" t="s">
        <v>570</v>
      </c>
      <c r="D340" s="212" t="s">
        <v>565</v>
      </c>
      <c r="E340" s="212" t="s">
        <v>189</v>
      </c>
      <c r="F340" s="213" t="s">
        <v>190</v>
      </c>
      <c r="G340" s="238"/>
      <c r="H340" s="239">
        <v>9752.26</v>
      </c>
      <c r="I340" s="240"/>
      <c r="J340" s="239">
        <v>9752.26</v>
      </c>
      <c r="K340" s="240"/>
      <c r="L340" s="239">
        <v>9752.26</v>
      </c>
      <c r="M340" s="240"/>
      <c r="N340" s="241">
        <v>10000</v>
      </c>
    </row>
    <row r="341" spans="1:14" ht="25.5" x14ac:dyDescent="0.25">
      <c r="A341" s="152"/>
      <c r="B341" s="191"/>
      <c r="C341" s="212" t="s">
        <v>571</v>
      </c>
      <c r="D341" s="212" t="s">
        <v>565</v>
      </c>
      <c r="E341" s="212" t="s">
        <v>189</v>
      </c>
      <c r="F341" s="213" t="s">
        <v>190</v>
      </c>
      <c r="G341" s="238"/>
      <c r="H341" s="239">
        <v>1000</v>
      </c>
      <c r="I341" s="240"/>
      <c r="J341" s="239">
        <v>1000</v>
      </c>
      <c r="K341" s="240"/>
      <c r="L341" s="239">
        <v>1000</v>
      </c>
      <c r="M341" s="240"/>
      <c r="N341" s="241">
        <v>1000</v>
      </c>
    </row>
    <row r="342" spans="1:14" ht="38.25" x14ac:dyDescent="0.25">
      <c r="A342" s="152"/>
      <c r="B342" s="191"/>
      <c r="C342" s="212" t="s">
        <v>572</v>
      </c>
      <c r="D342" s="212" t="s">
        <v>573</v>
      </c>
      <c r="E342" s="212" t="s">
        <v>574</v>
      </c>
      <c r="F342" s="213" t="s">
        <v>190</v>
      </c>
      <c r="G342" s="238"/>
      <c r="H342" s="239">
        <v>150</v>
      </c>
      <c r="I342" s="240"/>
      <c r="J342" s="239">
        <v>150</v>
      </c>
      <c r="K342" s="240"/>
      <c r="L342" s="239">
        <v>150</v>
      </c>
      <c r="M342" s="240"/>
      <c r="N342" s="241">
        <v>150</v>
      </c>
    </row>
    <row r="343" spans="1:14" ht="25.5" x14ac:dyDescent="0.25">
      <c r="A343" s="152"/>
      <c r="B343" s="191"/>
      <c r="C343" s="192" t="s">
        <v>575</v>
      </c>
      <c r="D343" s="192" t="s">
        <v>576</v>
      </c>
      <c r="E343" s="192" t="s">
        <v>577</v>
      </c>
      <c r="F343" s="196" t="s">
        <v>267</v>
      </c>
      <c r="G343" s="228"/>
      <c r="H343" s="232">
        <v>0</v>
      </c>
      <c r="I343" s="230"/>
      <c r="J343" s="232">
        <v>0</v>
      </c>
      <c r="K343" s="230"/>
      <c r="L343" s="232">
        <v>0</v>
      </c>
      <c r="M343" s="230"/>
      <c r="N343" s="234">
        <v>5000</v>
      </c>
    </row>
    <row r="344" spans="1:14" x14ac:dyDescent="0.25">
      <c r="A344" s="155" t="s">
        <v>62</v>
      </c>
      <c r="B344" s="157" t="s">
        <v>127</v>
      </c>
      <c r="C344" s="193"/>
      <c r="D344" s="193"/>
      <c r="E344" s="193"/>
      <c r="F344" s="244"/>
      <c r="G344" s="76">
        <f>SUM(G127:G336)</f>
        <v>805680.02999999991</v>
      </c>
      <c r="H344" s="77">
        <f>SUM(H336,H333,H332,H330,H329,H328,H305,H173,H151,H127)</f>
        <v>1058197.1499999999</v>
      </c>
      <c r="I344" s="77">
        <f>SUM(I336,I333,I332,I330,I329,I328,I305,I173,I151,I127)</f>
        <v>1714249.85</v>
      </c>
      <c r="J344" s="77">
        <f>SUM(J336,J333,J332,J330,J329,J328,J305,J173,J151,J127)</f>
        <v>1862049.3600000003</v>
      </c>
      <c r="K344" s="77">
        <f>SUM(K336,K333,K332,K330,K329,K328,K305,K173,K151,K127)</f>
        <v>2557615.2000000002</v>
      </c>
      <c r="L344" s="77">
        <f>SUM(L336,L333,L332,L330,L329,L328,L305,L173,L151,L127)</f>
        <v>2675522.7999999998</v>
      </c>
      <c r="M344" s="77">
        <f>SUM(M127:M336)</f>
        <v>3968363.2</v>
      </c>
      <c r="N344" s="78">
        <f>SUM(N336,N333,N332,N330,N329,N328,N305,N173,N151,N127)</f>
        <v>5064024.32</v>
      </c>
    </row>
    <row r="345" spans="1:14" x14ac:dyDescent="0.25">
      <c r="A345" s="152" t="s">
        <v>83</v>
      </c>
      <c r="B345" s="151" t="s">
        <v>82</v>
      </c>
      <c r="C345" s="153"/>
      <c r="D345" s="153"/>
      <c r="E345" s="153"/>
      <c r="F345" s="166"/>
      <c r="G345" s="72"/>
      <c r="H345" s="74"/>
      <c r="I345" s="86"/>
      <c r="J345" s="86"/>
      <c r="K345" s="86"/>
      <c r="L345" s="86"/>
      <c r="M345" s="86"/>
      <c r="N345" s="170"/>
    </row>
    <row r="346" spans="1:14" x14ac:dyDescent="0.25">
      <c r="A346" s="152" t="s">
        <v>85</v>
      </c>
      <c r="B346" s="151" t="s">
        <v>84</v>
      </c>
      <c r="C346" s="204"/>
      <c r="D346" s="204"/>
      <c r="E346" s="204"/>
      <c r="F346" s="261"/>
      <c r="G346" s="167">
        <v>207247.71</v>
      </c>
      <c r="H346" s="168">
        <f>SUM(H347:H382)</f>
        <v>153983.08000000002</v>
      </c>
      <c r="I346" s="168">
        <v>276006.39</v>
      </c>
      <c r="J346" s="168">
        <f>SUM(J347:J382)</f>
        <v>458056.16</v>
      </c>
      <c r="K346" s="168">
        <v>916199.8</v>
      </c>
      <c r="L346" s="168">
        <f>SUM(L347:L382)</f>
        <v>1407404.4100000001</v>
      </c>
      <c r="M346" s="168">
        <v>1491136.21</v>
      </c>
      <c r="N346" s="169">
        <f>SUM(N347:N382)</f>
        <v>2723482.5199999991</v>
      </c>
    </row>
    <row r="347" spans="1:14" ht="25.5" x14ac:dyDescent="0.25">
      <c r="A347" s="152"/>
      <c r="B347" s="191"/>
      <c r="C347" s="205" t="s">
        <v>578</v>
      </c>
      <c r="D347" s="205" t="s">
        <v>579</v>
      </c>
      <c r="E347" s="205" t="s">
        <v>189</v>
      </c>
      <c r="F347" s="207" t="s">
        <v>267</v>
      </c>
      <c r="G347" s="248"/>
      <c r="H347" s="255">
        <v>34138.980000000003</v>
      </c>
      <c r="I347" s="250"/>
      <c r="J347" s="255">
        <v>34138.980000000003</v>
      </c>
      <c r="K347" s="250"/>
      <c r="L347" s="255">
        <v>229333.05</v>
      </c>
      <c r="M347" s="250"/>
      <c r="N347" s="256">
        <v>545418.47</v>
      </c>
    </row>
    <row r="348" spans="1:14" ht="38.25" x14ac:dyDescent="0.25">
      <c r="A348" s="152"/>
      <c r="B348" s="191"/>
      <c r="C348" s="212" t="s">
        <v>580</v>
      </c>
      <c r="D348" s="212" t="s">
        <v>581</v>
      </c>
      <c r="E348" s="212" t="s">
        <v>582</v>
      </c>
      <c r="F348" s="213" t="s">
        <v>267</v>
      </c>
      <c r="G348" s="257"/>
      <c r="H348" s="258">
        <v>4681.99</v>
      </c>
      <c r="I348" s="259"/>
      <c r="J348" s="258">
        <v>4681.99</v>
      </c>
      <c r="K348" s="259"/>
      <c r="L348" s="258">
        <v>4681.99</v>
      </c>
      <c r="M348" s="259"/>
      <c r="N348" s="260">
        <v>13626.14</v>
      </c>
    </row>
    <row r="349" spans="1:14" ht="89.25" x14ac:dyDescent="0.25">
      <c r="A349" s="152"/>
      <c r="B349" s="191"/>
      <c r="C349" s="212" t="s">
        <v>583</v>
      </c>
      <c r="D349" s="212" t="s">
        <v>579</v>
      </c>
      <c r="E349" s="212" t="s">
        <v>189</v>
      </c>
      <c r="F349" s="213" t="s">
        <v>267</v>
      </c>
      <c r="G349" s="257"/>
      <c r="H349" s="258">
        <v>4593.84</v>
      </c>
      <c r="I349" s="259"/>
      <c r="J349" s="258">
        <v>44404.89</v>
      </c>
      <c r="K349" s="259"/>
      <c r="L349" s="258">
        <v>44404.89</v>
      </c>
      <c r="M349" s="259"/>
      <c r="N349" s="260">
        <v>46914.81</v>
      </c>
    </row>
    <row r="350" spans="1:14" ht="38.25" x14ac:dyDescent="0.25">
      <c r="A350" s="152"/>
      <c r="B350" s="191"/>
      <c r="C350" s="212" t="s">
        <v>584</v>
      </c>
      <c r="D350" s="212" t="s">
        <v>585</v>
      </c>
      <c r="E350" s="212" t="s">
        <v>189</v>
      </c>
      <c r="F350" s="213" t="s">
        <v>267</v>
      </c>
      <c r="G350" s="257"/>
      <c r="H350" s="258">
        <v>0</v>
      </c>
      <c r="I350" s="259"/>
      <c r="J350" s="258">
        <v>0</v>
      </c>
      <c r="K350" s="259"/>
      <c r="L350" s="258">
        <v>8052</v>
      </c>
      <c r="M350" s="259"/>
      <c r="N350" s="260">
        <v>8052</v>
      </c>
    </row>
    <row r="351" spans="1:14" ht="38.25" x14ac:dyDescent="0.25">
      <c r="A351" s="152"/>
      <c r="B351" s="191"/>
      <c r="C351" s="212" t="s">
        <v>586</v>
      </c>
      <c r="D351" s="212" t="s">
        <v>587</v>
      </c>
      <c r="E351" s="212" t="s">
        <v>189</v>
      </c>
      <c r="F351" s="213" t="s">
        <v>267</v>
      </c>
      <c r="G351" s="257"/>
      <c r="H351" s="258">
        <v>12627</v>
      </c>
      <c r="I351" s="259"/>
      <c r="J351" s="258">
        <v>12627</v>
      </c>
      <c r="K351" s="259"/>
      <c r="L351" s="258">
        <v>12627</v>
      </c>
      <c r="M351" s="259"/>
      <c r="N351" s="260">
        <v>12627</v>
      </c>
    </row>
    <row r="352" spans="1:14" ht="51" x14ac:dyDescent="0.25">
      <c r="A352" s="152"/>
      <c r="B352" s="191"/>
      <c r="C352" s="212" t="s">
        <v>588</v>
      </c>
      <c r="D352" s="212" t="s">
        <v>581</v>
      </c>
      <c r="E352" s="212" t="s">
        <v>582</v>
      </c>
      <c r="F352" s="213" t="s">
        <v>267</v>
      </c>
      <c r="G352" s="257"/>
      <c r="H352" s="258">
        <v>15478.03</v>
      </c>
      <c r="I352" s="259"/>
      <c r="J352" s="258">
        <v>15478.03</v>
      </c>
      <c r="K352" s="259"/>
      <c r="L352" s="258">
        <v>15478.03</v>
      </c>
      <c r="M352" s="259"/>
      <c r="N352" s="260">
        <v>53520.47</v>
      </c>
    </row>
    <row r="353" spans="1:14" ht="25.5" x14ac:dyDescent="0.25">
      <c r="A353" s="152"/>
      <c r="B353" s="191"/>
      <c r="C353" s="212" t="s">
        <v>589</v>
      </c>
      <c r="D353" s="212" t="s">
        <v>590</v>
      </c>
      <c r="E353" s="212" t="s">
        <v>591</v>
      </c>
      <c r="F353" s="213" t="s">
        <v>267</v>
      </c>
      <c r="G353" s="257"/>
      <c r="H353" s="258">
        <v>0</v>
      </c>
      <c r="I353" s="259"/>
      <c r="J353" s="258">
        <v>24446.36</v>
      </c>
      <c r="K353" s="259"/>
      <c r="L353" s="258">
        <v>24446.36</v>
      </c>
      <c r="M353" s="259"/>
      <c r="N353" s="260">
        <v>24446.36</v>
      </c>
    </row>
    <row r="354" spans="1:14" ht="25.5" x14ac:dyDescent="0.25">
      <c r="A354" s="152"/>
      <c r="B354" s="191"/>
      <c r="C354" s="212" t="s">
        <v>592</v>
      </c>
      <c r="D354" s="212" t="s">
        <v>593</v>
      </c>
      <c r="E354" s="212" t="s">
        <v>189</v>
      </c>
      <c r="F354" s="213" t="s">
        <v>267</v>
      </c>
      <c r="G354" s="257"/>
      <c r="H354" s="258">
        <v>0</v>
      </c>
      <c r="I354" s="259"/>
      <c r="J354" s="258">
        <v>0</v>
      </c>
      <c r="K354" s="259"/>
      <c r="L354" s="258">
        <v>0</v>
      </c>
      <c r="M354" s="259"/>
      <c r="N354" s="260">
        <v>2965</v>
      </c>
    </row>
    <row r="355" spans="1:14" ht="38.25" x14ac:dyDescent="0.25">
      <c r="A355" s="152"/>
      <c r="B355" s="191"/>
      <c r="C355" s="212" t="s">
        <v>594</v>
      </c>
      <c r="D355" s="212" t="s">
        <v>581</v>
      </c>
      <c r="E355" s="212" t="s">
        <v>582</v>
      </c>
      <c r="F355" s="213" t="s">
        <v>267</v>
      </c>
      <c r="G355" s="257"/>
      <c r="H355" s="258">
        <v>2928</v>
      </c>
      <c r="I355" s="259"/>
      <c r="J355" s="258">
        <v>6100</v>
      </c>
      <c r="K355" s="259"/>
      <c r="L355" s="258">
        <v>6100</v>
      </c>
      <c r="M355" s="259"/>
      <c r="N355" s="260">
        <v>6100</v>
      </c>
    </row>
    <row r="356" spans="1:14" ht="51" x14ac:dyDescent="0.25">
      <c r="A356" s="152"/>
      <c r="B356" s="191"/>
      <c r="C356" s="212" t="s">
        <v>595</v>
      </c>
      <c r="D356" s="212" t="s">
        <v>593</v>
      </c>
      <c r="E356" s="212" t="s">
        <v>189</v>
      </c>
      <c r="F356" s="213" t="s">
        <v>267</v>
      </c>
      <c r="G356" s="257"/>
      <c r="H356" s="258">
        <v>0</v>
      </c>
      <c r="I356" s="259"/>
      <c r="J356" s="258">
        <v>5856</v>
      </c>
      <c r="K356" s="259"/>
      <c r="L356" s="258">
        <v>20496</v>
      </c>
      <c r="M356" s="259"/>
      <c r="N356" s="260">
        <v>20496</v>
      </c>
    </row>
    <row r="357" spans="1:14" ht="38.25" x14ac:dyDescent="0.25">
      <c r="A357" s="152"/>
      <c r="B357" s="191"/>
      <c r="C357" s="212" t="s">
        <v>596</v>
      </c>
      <c r="D357" s="212" t="s">
        <v>593</v>
      </c>
      <c r="E357" s="212" t="s">
        <v>189</v>
      </c>
      <c r="F357" s="213" t="s">
        <v>267</v>
      </c>
      <c r="G357" s="257"/>
      <c r="H357" s="258">
        <v>2562</v>
      </c>
      <c r="I357" s="259"/>
      <c r="J357" s="258">
        <v>2562</v>
      </c>
      <c r="K357" s="259"/>
      <c r="L357" s="258">
        <v>2562</v>
      </c>
      <c r="M357" s="259"/>
      <c r="N357" s="260">
        <v>2562</v>
      </c>
    </row>
    <row r="358" spans="1:14" ht="63.75" x14ac:dyDescent="0.25">
      <c r="A358" s="152"/>
      <c r="B358" s="191"/>
      <c r="C358" s="212" t="s">
        <v>597</v>
      </c>
      <c r="D358" s="212" t="s">
        <v>593</v>
      </c>
      <c r="E358" s="212" t="s">
        <v>189</v>
      </c>
      <c r="F358" s="213" t="s">
        <v>267</v>
      </c>
      <c r="G358" s="257"/>
      <c r="H358" s="258">
        <v>0</v>
      </c>
      <c r="I358" s="259"/>
      <c r="J358" s="258">
        <v>6710</v>
      </c>
      <c r="K358" s="259"/>
      <c r="L358" s="258">
        <v>6710</v>
      </c>
      <c r="M358" s="259"/>
      <c r="N358" s="260">
        <v>6710</v>
      </c>
    </row>
    <row r="359" spans="1:14" ht="76.5" x14ac:dyDescent="0.25">
      <c r="A359" s="152"/>
      <c r="B359" s="191"/>
      <c r="C359" s="212" t="s">
        <v>598</v>
      </c>
      <c r="D359" s="212" t="s">
        <v>593</v>
      </c>
      <c r="E359" s="212" t="s">
        <v>599</v>
      </c>
      <c r="F359" s="213" t="s">
        <v>267</v>
      </c>
      <c r="G359" s="257"/>
      <c r="H359" s="258">
        <v>0</v>
      </c>
      <c r="I359" s="259"/>
      <c r="J359" s="258">
        <v>0</v>
      </c>
      <c r="K359" s="259"/>
      <c r="L359" s="258">
        <v>0</v>
      </c>
      <c r="M359" s="259"/>
      <c r="N359" s="260">
        <v>3928.4</v>
      </c>
    </row>
    <row r="360" spans="1:14" x14ac:dyDescent="0.25">
      <c r="A360" s="152"/>
      <c r="B360" s="191"/>
      <c r="C360" s="212" t="s">
        <v>600</v>
      </c>
      <c r="D360" s="212" t="s">
        <v>601</v>
      </c>
      <c r="E360" s="212" t="s">
        <v>189</v>
      </c>
      <c r="F360" s="213" t="s">
        <v>267</v>
      </c>
      <c r="G360" s="257"/>
      <c r="H360" s="258">
        <v>4650</v>
      </c>
      <c r="I360" s="259"/>
      <c r="J360" s="258">
        <v>4650</v>
      </c>
      <c r="K360" s="259"/>
      <c r="L360" s="258">
        <v>4650</v>
      </c>
      <c r="M360" s="259"/>
      <c r="N360" s="260">
        <v>4650</v>
      </c>
    </row>
    <row r="361" spans="1:14" ht="25.5" x14ac:dyDescent="0.25">
      <c r="A361" s="152"/>
      <c r="B361" s="191"/>
      <c r="C361" s="212" t="s">
        <v>602</v>
      </c>
      <c r="D361" s="212" t="s">
        <v>585</v>
      </c>
      <c r="E361" s="212" t="s">
        <v>189</v>
      </c>
      <c r="F361" s="213" t="s">
        <v>267</v>
      </c>
      <c r="G361" s="257"/>
      <c r="H361" s="258">
        <v>0</v>
      </c>
      <c r="I361" s="259"/>
      <c r="J361" s="258">
        <v>0</v>
      </c>
      <c r="K361" s="259"/>
      <c r="L361" s="258">
        <v>5297.72</v>
      </c>
      <c r="M361" s="259"/>
      <c r="N361" s="260">
        <v>5297.72</v>
      </c>
    </row>
    <row r="362" spans="1:14" ht="25.5" x14ac:dyDescent="0.25">
      <c r="A362" s="152"/>
      <c r="B362" s="191"/>
      <c r="C362" s="212" t="s">
        <v>603</v>
      </c>
      <c r="D362" s="212" t="s">
        <v>604</v>
      </c>
      <c r="E362" s="212" t="s">
        <v>605</v>
      </c>
      <c r="F362" s="213" t="s">
        <v>267</v>
      </c>
      <c r="G362" s="257"/>
      <c r="H362" s="258">
        <v>0</v>
      </c>
      <c r="I362" s="259"/>
      <c r="J362" s="258">
        <v>0</v>
      </c>
      <c r="K362" s="259"/>
      <c r="L362" s="258">
        <v>0</v>
      </c>
      <c r="M362" s="259"/>
      <c r="N362" s="260">
        <v>4500</v>
      </c>
    </row>
    <row r="363" spans="1:14" ht="38.25" x14ac:dyDescent="0.25">
      <c r="A363" s="152"/>
      <c r="B363" s="191"/>
      <c r="C363" s="212" t="s">
        <v>606</v>
      </c>
      <c r="D363" s="212" t="s">
        <v>581</v>
      </c>
      <c r="E363" s="212" t="s">
        <v>582</v>
      </c>
      <c r="F363" s="213" t="s">
        <v>267</v>
      </c>
      <c r="G363" s="257"/>
      <c r="H363" s="258">
        <v>0</v>
      </c>
      <c r="I363" s="259"/>
      <c r="J363" s="258">
        <v>0</v>
      </c>
      <c r="K363" s="259"/>
      <c r="L363" s="258">
        <v>0</v>
      </c>
      <c r="M363" s="259"/>
      <c r="N363" s="260">
        <v>20618</v>
      </c>
    </row>
    <row r="364" spans="1:14" ht="25.5" x14ac:dyDescent="0.25">
      <c r="A364" s="152"/>
      <c r="B364" s="191"/>
      <c r="C364" s="212" t="s">
        <v>607</v>
      </c>
      <c r="D364" s="212" t="s">
        <v>579</v>
      </c>
      <c r="E364" s="212" t="s">
        <v>189</v>
      </c>
      <c r="F364" s="213" t="s">
        <v>267</v>
      </c>
      <c r="G364" s="257"/>
      <c r="H364" s="258">
        <v>15579</v>
      </c>
      <c r="I364" s="259"/>
      <c r="J364" s="258">
        <v>151219</v>
      </c>
      <c r="K364" s="259"/>
      <c r="L364" s="258">
        <v>451059.03</v>
      </c>
      <c r="M364" s="259"/>
      <c r="N364" s="260">
        <v>451059.03</v>
      </c>
    </row>
    <row r="365" spans="1:14" ht="25.5" x14ac:dyDescent="0.25">
      <c r="A365" s="152"/>
      <c r="B365" s="191"/>
      <c r="C365" s="212" t="s">
        <v>608</v>
      </c>
      <c r="D365" s="212" t="s">
        <v>587</v>
      </c>
      <c r="E365" s="212" t="s">
        <v>609</v>
      </c>
      <c r="F365" s="213" t="s">
        <v>267</v>
      </c>
      <c r="G365" s="257"/>
      <c r="H365" s="258">
        <v>0</v>
      </c>
      <c r="I365" s="259"/>
      <c r="J365" s="258">
        <v>0</v>
      </c>
      <c r="K365" s="259"/>
      <c r="L365" s="258">
        <v>0</v>
      </c>
      <c r="M365" s="259"/>
      <c r="N365" s="260">
        <v>6000</v>
      </c>
    </row>
    <row r="366" spans="1:14" ht="25.5" x14ac:dyDescent="0.25">
      <c r="A366" s="152"/>
      <c r="B366" s="191"/>
      <c r="C366" s="212" t="s">
        <v>610</v>
      </c>
      <c r="D366" s="212" t="s">
        <v>579</v>
      </c>
      <c r="E366" s="212" t="s">
        <v>611</v>
      </c>
      <c r="F366" s="213" t="s">
        <v>267</v>
      </c>
      <c r="G366" s="257"/>
      <c r="H366" s="258">
        <v>0</v>
      </c>
      <c r="I366" s="259"/>
      <c r="J366" s="258">
        <v>0</v>
      </c>
      <c r="K366" s="259"/>
      <c r="L366" s="258">
        <v>29288.04</v>
      </c>
      <c r="M366" s="259"/>
      <c r="N366" s="260">
        <v>29288.04</v>
      </c>
    </row>
    <row r="367" spans="1:14" ht="25.5" x14ac:dyDescent="0.25">
      <c r="A367" s="152"/>
      <c r="B367" s="191"/>
      <c r="C367" s="212" t="s">
        <v>612</v>
      </c>
      <c r="D367" s="212" t="s">
        <v>613</v>
      </c>
      <c r="E367" s="212" t="s">
        <v>614</v>
      </c>
      <c r="F367" s="213" t="s">
        <v>267</v>
      </c>
      <c r="G367" s="257"/>
      <c r="H367" s="258">
        <v>5300</v>
      </c>
      <c r="I367" s="259"/>
      <c r="J367" s="258">
        <v>5300</v>
      </c>
      <c r="K367" s="259"/>
      <c r="L367" s="258">
        <v>5300</v>
      </c>
      <c r="M367" s="259"/>
      <c r="N367" s="260">
        <v>28754</v>
      </c>
    </row>
    <row r="368" spans="1:14" ht="25.5" x14ac:dyDescent="0.25">
      <c r="A368" s="152"/>
      <c r="B368" s="191"/>
      <c r="C368" s="212" t="s">
        <v>615</v>
      </c>
      <c r="D368" s="212" t="s">
        <v>581</v>
      </c>
      <c r="E368" s="212" t="s">
        <v>582</v>
      </c>
      <c r="F368" s="213" t="s">
        <v>267</v>
      </c>
      <c r="G368" s="257"/>
      <c r="H368" s="258">
        <v>0</v>
      </c>
      <c r="I368" s="259"/>
      <c r="J368" s="258">
        <v>0</v>
      </c>
      <c r="K368" s="259"/>
      <c r="L368" s="258">
        <v>0</v>
      </c>
      <c r="M368" s="259"/>
      <c r="N368" s="260">
        <v>7551.9</v>
      </c>
    </row>
    <row r="369" spans="1:14" ht="25.5" x14ac:dyDescent="0.25">
      <c r="A369" s="152"/>
      <c r="B369" s="191"/>
      <c r="C369" s="212" t="s">
        <v>616</v>
      </c>
      <c r="D369" s="212" t="s">
        <v>617</v>
      </c>
      <c r="E369" s="212" t="s">
        <v>189</v>
      </c>
      <c r="F369" s="213" t="s">
        <v>267</v>
      </c>
      <c r="G369" s="257"/>
      <c r="H369" s="258">
        <v>0</v>
      </c>
      <c r="I369" s="259"/>
      <c r="J369" s="258">
        <v>0</v>
      </c>
      <c r="K369" s="259"/>
      <c r="L369" s="258">
        <v>22707.01</v>
      </c>
      <c r="M369" s="259"/>
      <c r="N369" s="260">
        <v>22707.01</v>
      </c>
    </row>
    <row r="370" spans="1:14" ht="25.5" x14ac:dyDescent="0.25">
      <c r="A370" s="152"/>
      <c r="B370" s="191"/>
      <c r="C370" s="212" t="s">
        <v>618</v>
      </c>
      <c r="D370" s="212" t="s">
        <v>581</v>
      </c>
      <c r="E370" s="212" t="s">
        <v>582</v>
      </c>
      <c r="F370" s="213" t="s">
        <v>267</v>
      </c>
      <c r="G370" s="257"/>
      <c r="H370" s="258">
        <v>0</v>
      </c>
      <c r="I370" s="259"/>
      <c r="J370" s="258">
        <v>0</v>
      </c>
      <c r="K370" s="259"/>
      <c r="L370" s="258">
        <v>7572.2</v>
      </c>
      <c r="M370" s="259"/>
      <c r="N370" s="260">
        <v>7572.2</v>
      </c>
    </row>
    <row r="371" spans="1:14" ht="25.5" x14ac:dyDescent="0.25">
      <c r="A371" s="152"/>
      <c r="B371" s="191"/>
      <c r="C371" s="212" t="s">
        <v>619</v>
      </c>
      <c r="D371" s="212" t="s">
        <v>579</v>
      </c>
      <c r="E371" s="212" t="s">
        <v>189</v>
      </c>
      <c r="F371" s="213" t="s">
        <v>267</v>
      </c>
      <c r="G371" s="257"/>
      <c r="H371" s="258">
        <v>4811.75</v>
      </c>
      <c r="I371" s="259"/>
      <c r="J371" s="258">
        <v>57206.1</v>
      </c>
      <c r="K371" s="259"/>
      <c r="L371" s="258">
        <v>236867.29</v>
      </c>
      <c r="M371" s="259"/>
      <c r="N371" s="260">
        <v>496571.54</v>
      </c>
    </row>
    <row r="372" spans="1:14" ht="25.5" x14ac:dyDescent="0.25">
      <c r="A372" s="152"/>
      <c r="B372" s="191"/>
      <c r="C372" s="212" t="s">
        <v>620</v>
      </c>
      <c r="D372" s="212" t="s">
        <v>581</v>
      </c>
      <c r="E372" s="212" t="s">
        <v>582</v>
      </c>
      <c r="F372" s="213" t="s">
        <v>267</v>
      </c>
      <c r="G372" s="257"/>
      <c r="H372" s="258">
        <v>0</v>
      </c>
      <c r="I372" s="259"/>
      <c r="J372" s="258">
        <v>0</v>
      </c>
      <c r="K372" s="259"/>
      <c r="L372" s="258">
        <v>0</v>
      </c>
      <c r="M372" s="259"/>
      <c r="N372" s="260">
        <v>5000</v>
      </c>
    </row>
    <row r="373" spans="1:14" ht="51" x14ac:dyDescent="0.25">
      <c r="A373" s="152"/>
      <c r="B373" s="191"/>
      <c r="C373" s="212" t="s">
        <v>621</v>
      </c>
      <c r="D373" s="212" t="s">
        <v>581</v>
      </c>
      <c r="E373" s="212" t="s">
        <v>582</v>
      </c>
      <c r="F373" s="213" t="s">
        <v>267</v>
      </c>
      <c r="G373" s="257"/>
      <c r="H373" s="258">
        <v>0</v>
      </c>
      <c r="I373" s="259"/>
      <c r="J373" s="258">
        <v>0</v>
      </c>
      <c r="K373" s="259"/>
      <c r="L373" s="258">
        <v>0</v>
      </c>
      <c r="M373" s="259"/>
      <c r="N373" s="260">
        <v>15000</v>
      </c>
    </row>
    <row r="374" spans="1:14" ht="25.5" x14ac:dyDescent="0.25">
      <c r="A374" s="152"/>
      <c r="B374" s="191"/>
      <c r="C374" s="212" t="s">
        <v>622</v>
      </c>
      <c r="D374" s="212" t="s">
        <v>579</v>
      </c>
      <c r="E374" s="212" t="s">
        <v>189</v>
      </c>
      <c r="F374" s="213" t="s">
        <v>267</v>
      </c>
      <c r="G374" s="257"/>
      <c r="H374" s="258">
        <v>33297.550000000003</v>
      </c>
      <c r="I374" s="259"/>
      <c r="J374" s="258">
        <v>33297.550000000003</v>
      </c>
      <c r="K374" s="259"/>
      <c r="L374" s="258">
        <v>102222.51</v>
      </c>
      <c r="M374" s="259"/>
      <c r="N374" s="260">
        <v>402222.51</v>
      </c>
    </row>
    <row r="375" spans="1:14" ht="25.5" x14ac:dyDescent="0.25">
      <c r="A375" s="152"/>
      <c r="B375" s="191"/>
      <c r="C375" s="212" t="s">
        <v>623</v>
      </c>
      <c r="D375" s="212" t="s">
        <v>581</v>
      </c>
      <c r="E375" s="212" t="s">
        <v>582</v>
      </c>
      <c r="F375" s="213" t="s">
        <v>267</v>
      </c>
      <c r="G375" s="257"/>
      <c r="H375" s="258">
        <v>0</v>
      </c>
      <c r="I375" s="259"/>
      <c r="J375" s="258">
        <v>0</v>
      </c>
      <c r="K375" s="259"/>
      <c r="L375" s="258">
        <v>15468.28</v>
      </c>
      <c r="M375" s="259"/>
      <c r="N375" s="260">
        <v>45468.28</v>
      </c>
    </row>
    <row r="376" spans="1:14" ht="25.5" x14ac:dyDescent="0.25">
      <c r="A376" s="152"/>
      <c r="B376" s="191"/>
      <c r="C376" s="212" t="s">
        <v>624</v>
      </c>
      <c r="D376" s="212" t="s">
        <v>579</v>
      </c>
      <c r="E376" s="212" t="s">
        <v>189</v>
      </c>
      <c r="F376" s="213" t="s">
        <v>267</v>
      </c>
      <c r="G376" s="257"/>
      <c r="H376" s="258">
        <v>0</v>
      </c>
      <c r="I376" s="259"/>
      <c r="J376" s="258">
        <v>0</v>
      </c>
      <c r="K376" s="259"/>
      <c r="L376" s="258">
        <v>0</v>
      </c>
      <c r="M376" s="259"/>
      <c r="N376" s="260">
        <v>35000</v>
      </c>
    </row>
    <row r="377" spans="1:14" ht="25.5" x14ac:dyDescent="0.25">
      <c r="A377" s="152"/>
      <c r="B377" s="191"/>
      <c r="C377" s="212" t="s">
        <v>625</v>
      </c>
      <c r="D377" s="212" t="s">
        <v>579</v>
      </c>
      <c r="E377" s="212" t="s">
        <v>189</v>
      </c>
      <c r="F377" s="213" t="s">
        <v>267</v>
      </c>
      <c r="G377" s="257"/>
      <c r="H377" s="258">
        <v>9877.94</v>
      </c>
      <c r="I377" s="259"/>
      <c r="J377" s="258">
        <v>41881.46</v>
      </c>
      <c r="K377" s="259"/>
      <c r="L377" s="258">
        <v>130268.82</v>
      </c>
      <c r="M377" s="259"/>
      <c r="N377" s="260">
        <v>304695.77</v>
      </c>
    </row>
    <row r="378" spans="1:14" ht="25.5" x14ac:dyDescent="0.25">
      <c r="A378" s="152"/>
      <c r="B378" s="191"/>
      <c r="C378" s="212" t="s">
        <v>626</v>
      </c>
      <c r="D378" s="212" t="s">
        <v>587</v>
      </c>
      <c r="E378" s="212" t="s">
        <v>189</v>
      </c>
      <c r="F378" s="213" t="s">
        <v>267</v>
      </c>
      <c r="G378" s="257"/>
      <c r="H378" s="258">
        <v>0</v>
      </c>
      <c r="I378" s="259"/>
      <c r="J378" s="258">
        <v>0</v>
      </c>
      <c r="K378" s="259"/>
      <c r="L378" s="258">
        <v>2196</v>
      </c>
      <c r="M378" s="259"/>
      <c r="N378" s="260">
        <v>3700</v>
      </c>
    </row>
    <row r="379" spans="1:14" ht="25.5" x14ac:dyDescent="0.25">
      <c r="A379" s="152"/>
      <c r="B379" s="191"/>
      <c r="C379" s="212" t="s">
        <v>627</v>
      </c>
      <c r="D379" s="212" t="s">
        <v>579</v>
      </c>
      <c r="E379" s="212" t="s">
        <v>628</v>
      </c>
      <c r="F379" s="213" t="s">
        <v>267</v>
      </c>
      <c r="G379" s="257"/>
      <c r="H379" s="258">
        <v>0</v>
      </c>
      <c r="I379" s="259"/>
      <c r="J379" s="258">
        <v>4039.8</v>
      </c>
      <c r="K379" s="259"/>
      <c r="L379" s="258">
        <v>16159.19</v>
      </c>
      <c r="M379" s="259"/>
      <c r="N379" s="260">
        <v>48477.59</v>
      </c>
    </row>
    <row r="380" spans="1:14" ht="51" x14ac:dyDescent="0.25">
      <c r="A380" s="152"/>
      <c r="B380" s="191"/>
      <c r="C380" s="212" t="s">
        <v>629</v>
      </c>
      <c r="D380" s="212" t="s">
        <v>579</v>
      </c>
      <c r="E380" s="212" t="s">
        <v>628</v>
      </c>
      <c r="F380" s="213" t="s">
        <v>267</v>
      </c>
      <c r="G380" s="257"/>
      <c r="H380" s="258">
        <v>2115</v>
      </c>
      <c r="I380" s="259"/>
      <c r="J380" s="258">
        <v>2115</v>
      </c>
      <c r="K380" s="259"/>
      <c r="L380" s="258">
        <v>2115</v>
      </c>
      <c r="M380" s="259"/>
      <c r="N380" s="260">
        <v>28890.28</v>
      </c>
    </row>
    <row r="381" spans="1:14" ht="51" x14ac:dyDescent="0.25">
      <c r="A381" s="152"/>
      <c r="B381" s="191"/>
      <c r="C381" s="212" t="s">
        <v>630</v>
      </c>
      <c r="D381" s="212" t="s">
        <v>587</v>
      </c>
      <c r="E381" s="212" t="s">
        <v>189</v>
      </c>
      <c r="F381" s="213" t="s">
        <v>267</v>
      </c>
      <c r="G381" s="257"/>
      <c r="H381" s="258">
        <v>1342</v>
      </c>
      <c r="I381" s="259"/>
      <c r="J381" s="258">
        <v>1342</v>
      </c>
      <c r="K381" s="259"/>
      <c r="L381" s="258">
        <v>1342</v>
      </c>
      <c r="M381" s="259"/>
      <c r="N381" s="260">
        <v>1342</v>
      </c>
    </row>
    <row r="382" spans="1:14" ht="25.5" x14ac:dyDescent="0.25">
      <c r="A382" s="152"/>
      <c r="B382" s="191"/>
      <c r="C382" s="192" t="s">
        <v>631</v>
      </c>
      <c r="D382" s="192" t="s">
        <v>579</v>
      </c>
      <c r="E382" s="192" t="s">
        <v>632</v>
      </c>
      <c r="F382" s="196" t="s">
        <v>267</v>
      </c>
      <c r="G382" s="247"/>
      <c r="H382" s="251">
        <v>0</v>
      </c>
      <c r="I382" s="249"/>
      <c r="J382" s="251">
        <v>0</v>
      </c>
      <c r="K382" s="249"/>
      <c r="L382" s="251">
        <v>0</v>
      </c>
      <c r="M382" s="249"/>
      <c r="N382" s="253">
        <v>1750</v>
      </c>
    </row>
    <row r="383" spans="1:14" x14ac:dyDescent="0.25">
      <c r="A383" s="152" t="s">
        <v>86</v>
      </c>
      <c r="B383" s="151" t="s">
        <v>0</v>
      </c>
      <c r="C383" s="194"/>
      <c r="D383" s="194"/>
      <c r="E383" s="194"/>
      <c r="F383" s="246"/>
      <c r="G383" s="84">
        <v>10000</v>
      </c>
      <c r="H383" s="86">
        <f>SUM(H384:H386)</f>
        <v>19158.88</v>
      </c>
      <c r="I383" s="86">
        <v>10000</v>
      </c>
      <c r="J383" s="86">
        <f>SUM(J384:J386)</f>
        <v>19158.88</v>
      </c>
      <c r="K383" s="86">
        <v>10000</v>
      </c>
      <c r="L383" s="86">
        <f>SUM(L384:L386)</f>
        <v>26658.880000000001</v>
      </c>
      <c r="M383" s="86">
        <v>35315.839999999997</v>
      </c>
      <c r="N383" s="88">
        <f>SUM(N384:N386)</f>
        <v>28958.880000000001</v>
      </c>
    </row>
    <row r="384" spans="1:14" ht="25.5" x14ac:dyDescent="0.25">
      <c r="A384" s="152"/>
      <c r="B384" s="191"/>
      <c r="C384" s="205" t="s">
        <v>633</v>
      </c>
      <c r="D384" s="205" t="s">
        <v>634</v>
      </c>
      <c r="E384" s="205" t="s">
        <v>635</v>
      </c>
      <c r="F384" s="207" t="s">
        <v>267</v>
      </c>
      <c r="G384" s="229"/>
      <c r="H384" s="236">
        <v>0</v>
      </c>
      <c r="I384" s="231"/>
      <c r="J384" s="236">
        <v>0</v>
      </c>
      <c r="K384" s="231"/>
      <c r="L384" s="236">
        <v>7500</v>
      </c>
      <c r="M384" s="231"/>
      <c r="N384" s="237">
        <v>7500</v>
      </c>
    </row>
    <row r="385" spans="1:14" ht="25.5" x14ac:dyDescent="0.25">
      <c r="A385" s="152"/>
      <c r="B385" s="191"/>
      <c r="C385" s="212" t="s">
        <v>636</v>
      </c>
      <c r="D385" s="212" t="s">
        <v>637</v>
      </c>
      <c r="E385" s="212" t="s">
        <v>189</v>
      </c>
      <c r="F385" s="213" t="s">
        <v>267</v>
      </c>
      <c r="G385" s="238"/>
      <c r="H385" s="239">
        <v>19158.88</v>
      </c>
      <c r="I385" s="240"/>
      <c r="J385" s="239">
        <v>19158.88</v>
      </c>
      <c r="K385" s="240"/>
      <c r="L385" s="239">
        <v>19158.88</v>
      </c>
      <c r="M385" s="240"/>
      <c r="N385" s="241">
        <v>21158.880000000001</v>
      </c>
    </row>
    <row r="386" spans="1:14" ht="25.5" x14ac:dyDescent="0.25">
      <c r="A386" s="152"/>
      <c r="B386" s="191"/>
      <c r="C386" s="192" t="s">
        <v>638</v>
      </c>
      <c r="D386" s="192" t="s">
        <v>639</v>
      </c>
      <c r="E386" s="192" t="s">
        <v>640</v>
      </c>
      <c r="F386" s="196" t="s">
        <v>267</v>
      </c>
      <c r="G386" s="228"/>
      <c r="H386" s="232">
        <v>0</v>
      </c>
      <c r="I386" s="230"/>
      <c r="J386" s="232">
        <v>0</v>
      </c>
      <c r="K386" s="230"/>
      <c r="L386" s="232">
        <v>0</v>
      </c>
      <c r="M386" s="230"/>
      <c r="N386" s="234">
        <v>300</v>
      </c>
    </row>
    <row r="387" spans="1:14" x14ac:dyDescent="0.25">
      <c r="A387" s="152" t="s">
        <v>87</v>
      </c>
      <c r="B387" s="151" t="s">
        <v>1</v>
      </c>
      <c r="C387" s="194"/>
      <c r="D387" s="194"/>
      <c r="E387" s="194"/>
      <c r="F387" s="246"/>
      <c r="G387" s="84"/>
      <c r="H387" s="86">
        <v>30000</v>
      </c>
      <c r="I387" s="86"/>
      <c r="J387" s="86">
        <v>30000</v>
      </c>
      <c r="K387" s="86"/>
      <c r="L387" s="86">
        <v>30000</v>
      </c>
      <c r="M387" s="86"/>
      <c r="N387" s="88">
        <v>30000</v>
      </c>
    </row>
    <row r="388" spans="1:14" ht="38.25" x14ac:dyDescent="0.25">
      <c r="A388" s="152"/>
      <c r="B388" s="191"/>
      <c r="C388" s="194" t="s">
        <v>641</v>
      </c>
      <c r="D388" s="194" t="s">
        <v>642</v>
      </c>
      <c r="E388" s="194" t="s">
        <v>643</v>
      </c>
      <c r="F388" s="198" t="s">
        <v>267</v>
      </c>
      <c r="G388" s="84"/>
      <c r="H388" s="233">
        <v>30000</v>
      </c>
      <c r="I388" s="86"/>
      <c r="J388" s="233">
        <v>30000</v>
      </c>
      <c r="K388" s="86"/>
      <c r="L388" s="233">
        <v>30000</v>
      </c>
      <c r="M388" s="86"/>
      <c r="N388" s="235">
        <v>30000</v>
      </c>
    </row>
    <row r="389" spans="1:14" x14ac:dyDescent="0.25">
      <c r="A389" s="152" t="s">
        <v>89</v>
      </c>
      <c r="B389" s="151" t="s">
        <v>88</v>
      </c>
      <c r="C389" s="194"/>
      <c r="D389" s="194"/>
      <c r="E389" s="194"/>
      <c r="F389" s="246"/>
      <c r="G389" s="171"/>
      <c r="H389" s="172">
        <v>0</v>
      </c>
      <c r="I389" s="172"/>
      <c r="J389" s="172">
        <v>0</v>
      </c>
      <c r="K389" s="172"/>
      <c r="L389" s="172">
        <v>1040.01</v>
      </c>
      <c r="M389" s="172"/>
      <c r="N389" s="173">
        <v>1040.01</v>
      </c>
    </row>
    <row r="390" spans="1:14" ht="38.25" x14ac:dyDescent="0.25">
      <c r="A390" s="152"/>
      <c r="B390" s="191"/>
      <c r="C390" s="194" t="s">
        <v>644</v>
      </c>
      <c r="D390" s="194" t="s">
        <v>645</v>
      </c>
      <c r="E390" s="194" t="s">
        <v>646</v>
      </c>
      <c r="F390" s="198" t="s">
        <v>267</v>
      </c>
      <c r="G390" s="171"/>
      <c r="H390" s="262">
        <v>0</v>
      </c>
      <c r="I390" s="172"/>
      <c r="J390" s="262">
        <v>0</v>
      </c>
      <c r="K390" s="172"/>
      <c r="L390" s="262">
        <v>1040.01</v>
      </c>
      <c r="M390" s="172"/>
      <c r="N390" s="263">
        <v>1040.01</v>
      </c>
    </row>
    <row r="391" spans="1:14" x14ac:dyDescent="0.25">
      <c r="A391" s="155" t="s">
        <v>81</v>
      </c>
      <c r="B391" s="157" t="s">
        <v>126</v>
      </c>
      <c r="C391" s="193"/>
      <c r="D391" s="193"/>
      <c r="E391" s="193"/>
      <c r="F391" s="244"/>
      <c r="G391" s="76">
        <f>SUM(G345:G389)</f>
        <v>217247.71</v>
      </c>
      <c r="H391" s="77">
        <f>SUM(H389,H387,H383,H346,H345)</f>
        <v>203141.96000000002</v>
      </c>
      <c r="I391" s="77">
        <f>SUM(I345:I389)</f>
        <v>286006.39</v>
      </c>
      <c r="J391" s="77">
        <f>SUM(J389,J387,J383,J346,J345)</f>
        <v>507215.04</v>
      </c>
      <c r="K391" s="77">
        <f>SUM(K345:K389)</f>
        <v>926199.8</v>
      </c>
      <c r="L391" s="77">
        <f>SUM(L389,L387,L383,L346,L345)</f>
        <v>1465103.3</v>
      </c>
      <c r="M391" s="77">
        <f>SUM(M345:M389)</f>
        <v>1526452.05</v>
      </c>
      <c r="N391" s="78">
        <f>SUM(N389,N387,N383,N346,N345)</f>
        <v>2783481.4099999992</v>
      </c>
    </row>
    <row r="392" spans="1:14" x14ac:dyDescent="0.25">
      <c r="A392" s="152" t="s">
        <v>92</v>
      </c>
      <c r="B392" s="151" t="s">
        <v>91</v>
      </c>
      <c r="C392" s="153"/>
      <c r="D392" s="153"/>
      <c r="E392" s="153"/>
      <c r="F392" s="166"/>
      <c r="G392" s="84"/>
      <c r="H392" s="86"/>
      <c r="I392" s="86"/>
      <c r="J392" s="86"/>
      <c r="K392" s="86"/>
      <c r="L392" s="86"/>
      <c r="M392" s="86"/>
      <c r="N392" s="88"/>
    </row>
    <row r="393" spans="1:14" x14ac:dyDescent="0.25">
      <c r="A393" s="152" t="s">
        <v>94</v>
      </c>
      <c r="B393" s="151" t="s">
        <v>93</v>
      </c>
      <c r="C393" s="153"/>
      <c r="D393" s="153"/>
      <c r="E393" s="153"/>
      <c r="F393" s="166"/>
      <c r="G393" s="84"/>
      <c r="H393" s="86"/>
      <c r="I393" s="86"/>
      <c r="J393" s="86"/>
      <c r="K393" s="86"/>
      <c r="L393" s="86"/>
      <c r="M393" s="86"/>
      <c r="N393" s="88"/>
    </row>
    <row r="394" spans="1:14" x14ac:dyDescent="0.25">
      <c r="A394" s="152" t="s">
        <v>96</v>
      </c>
      <c r="B394" s="151" t="s">
        <v>95</v>
      </c>
      <c r="C394" s="153"/>
      <c r="D394" s="153"/>
      <c r="E394" s="153"/>
      <c r="F394" s="166"/>
      <c r="G394" s="84"/>
      <c r="H394" s="86"/>
      <c r="I394" s="86"/>
      <c r="J394" s="86"/>
      <c r="K394" s="86"/>
      <c r="L394" s="86"/>
      <c r="M394" s="86"/>
      <c r="N394" s="88"/>
    </row>
    <row r="395" spans="1:14" x14ac:dyDescent="0.25">
      <c r="A395" s="152" t="s">
        <v>98</v>
      </c>
      <c r="B395" s="151" t="s">
        <v>97</v>
      </c>
      <c r="C395" s="153"/>
      <c r="D395" s="153"/>
      <c r="E395" s="153"/>
      <c r="F395" s="166"/>
      <c r="G395" s="84"/>
      <c r="H395" s="86"/>
      <c r="I395" s="86"/>
      <c r="J395" s="86"/>
      <c r="K395" s="86"/>
      <c r="L395" s="86"/>
      <c r="M395" s="86"/>
      <c r="N395" s="88"/>
    </row>
    <row r="396" spans="1:14" x14ac:dyDescent="0.25">
      <c r="A396" s="155" t="s">
        <v>90</v>
      </c>
      <c r="B396" s="157" t="s">
        <v>125</v>
      </c>
      <c r="C396" s="153"/>
      <c r="D396" s="153"/>
      <c r="E396" s="153"/>
      <c r="F396" s="166"/>
      <c r="G396" s="76">
        <f>SUM(G392:G395)</f>
        <v>0</v>
      </c>
      <c r="H396" s="174">
        <f>SUM(H395,H394,H393,H392)</f>
        <v>0</v>
      </c>
      <c r="I396" s="174">
        <f>SUM(I392:I395)</f>
        <v>0</v>
      </c>
      <c r="J396" s="174">
        <f>SUM(J395,J394,J393,J392)</f>
        <v>0</v>
      </c>
      <c r="K396" s="174">
        <f>SUM(K392:K395)</f>
        <v>0</v>
      </c>
      <c r="L396" s="174">
        <f>SUM(L395,L394,L393,L392)</f>
        <v>0</v>
      </c>
      <c r="M396" s="174">
        <f>SUM(M392:M395)</f>
        <v>0</v>
      </c>
      <c r="N396" s="175">
        <f>SUM(N395,N394,N393,N392)</f>
        <v>0</v>
      </c>
    </row>
    <row r="397" spans="1:14" x14ac:dyDescent="0.25">
      <c r="A397" s="152" t="s">
        <v>101</v>
      </c>
      <c r="B397" s="151" t="s">
        <v>100</v>
      </c>
      <c r="C397" s="153"/>
      <c r="D397" s="153"/>
      <c r="E397" s="153"/>
      <c r="F397" s="166"/>
      <c r="G397" s="84"/>
      <c r="H397" s="86"/>
      <c r="I397" s="86"/>
      <c r="J397" s="86"/>
      <c r="K397" s="86"/>
      <c r="L397" s="86"/>
      <c r="M397" s="86"/>
      <c r="N397" s="88"/>
    </row>
    <row r="398" spans="1:14" x14ac:dyDescent="0.25">
      <c r="A398" s="152" t="s">
        <v>103</v>
      </c>
      <c r="B398" s="151" t="s">
        <v>102</v>
      </c>
      <c r="C398" s="153"/>
      <c r="D398" s="153"/>
      <c r="E398" s="153"/>
      <c r="F398" s="166"/>
      <c r="G398" s="84"/>
      <c r="H398" s="86"/>
      <c r="I398" s="86"/>
      <c r="J398" s="86"/>
      <c r="K398" s="86"/>
      <c r="L398" s="86"/>
      <c r="M398" s="86"/>
      <c r="N398" s="88"/>
    </row>
    <row r="399" spans="1:14" x14ac:dyDescent="0.25">
      <c r="A399" s="152" t="s">
        <v>105</v>
      </c>
      <c r="B399" s="151" t="s">
        <v>104</v>
      </c>
      <c r="C399" s="204"/>
      <c r="D399" s="204"/>
      <c r="E399" s="204"/>
      <c r="F399" s="261"/>
      <c r="G399" s="84">
        <v>3088.98</v>
      </c>
      <c r="H399" s="86">
        <v>3151.23</v>
      </c>
      <c r="I399" s="86">
        <v>34030.6</v>
      </c>
      <c r="J399" s="86">
        <v>3151.23</v>
      </c>
      <c r="K399" s="86">
        <v>34030.6</v>
      </c>
      <c r="L399" s="86">
        <v>6318.21</v>
      </c>
      <c r="M399" s="86">
        <v>62242.21</v>
      </c>
      <c r="N399" s="88">
        <v>6318.21</v>
      </c>
    </row>
    <row r="400" spans="1:14" ht="38.25" x14ac:dyDescent="0.25">
      <c r="A400" s="152"/>
      <c r="B400" s="191"/>
      <c r="C400" s="194" t="s">
        <v>647</v>
      </c>
      <c r="D400" s="194" t="s">
        <v>648</v>
      </c>
      <c r="E400" s="194" t="s">
        <v>189</v>
      </c>
      <c r="F400" s="198" t="s">
        <v>558</v>
      </c>
      <c r="G400" s="84"/>
      <c r="H400" s="233">
        <v>3151.23</v>
      </c>
      <c r="I400" s="86"/>
      <c r="J400" s="233">
        <v>3151.23</v>
      </c>
      <c r="K400" s="86"/>
      <c r="L400" s="233">
        <v>6318.21</v>
      </c>
      <c r="M400" s="86"/>
      <c r="N400" s="235">
        <v>6318.21</v>
      </c>
    </row>
    <row r="401" spans="1:14" x14ac:dyDescent="0.25">
      <c r="A401" s="152" t="s">
        <v>107</v>
      </c>
      <c r="B401" s="151" t="s">
        <v>106</v>
      </c>
      <c r="C401" s="193"/>
      <c r="D401" s="193"/>
      <c r="E401" s="193"/>
      <c r="F401" s="244"/>
      <c r="G401" s="84"/>
      <c r="H401" s="86"/>
      <c r="I401" s="86"/>
      <c r="J401" s="86"/>
      <c r="K401" s="86"/>
      <c r="L401" s="86"/>
      <c r="M401" s="86"/>
      <c r="N401" s="88"/>
    </row>
    <row r="402" spans="1:14" x14ac:dyDescent="0.25">
      <c r="A402" s="152" t="s">
        <v>109</v>
      </c>
      <c r="B402" s="151" t="s">
        <v>108</v>
      </c>
      <c r="C402" s="153"/>
      <c r="D402" s="153"/>
      <c r="E402" s="153"/>
      <c r="F402" s="166"/>
      <c r="G402" s="84"/>
      <c r="H402" s="86"/>
      <c r="I402" s="86"/>
      <c r="J402" s="86"/>
      <c r="K402" s="86"/>
      <c r="L402" s="86"/>
      <c r="M402" s="86"/>
      <c r="N402" s="88"/>
    </row>
    <row r="403" spans="1:14" x14ac:dyDescent="0.25">
      <c r="A403" s="155" t="s">
        <v>99</v>
      </c>
      <c r="B403" s="157" t="s">
        <v>124</v>
      </c>
      <c r="C403" s="153"/>
      <c r="D403" s="153"/>
      <c r="E403" s="153"/>
      <c r="F403" s="166"/>
      <c r="G403" s="176">
        <f>SUM(G397:G402)</f>
        <v>3088.98</v>
      </c>
      <c r="H403" s="174">
        <f>SUM(H402,H401,H399,H398,H397)</f>
        <v>3151.23</v>
      </c>
      <c r="I403" s="174">
        <f>SUM(I397:I402)</f>
        <v>34030.6</v>
      </c>
      <c r="J403" s="174">
        <f>SUM(J402,J401,J399,J398,J397)</f>
        <v>3151.23</v>
      </c>
      <c r="K403" s="174">
        <f>SUM(K402,K401,K399,K398,K397)</f>
        <v>34030.6</v>
      </c>
      <c r="L403" s="174">
        <f>SUM(L402,L401,L399,L398,L397)</f>
        <v>6318.21</v>
      </c>
      <c r="M403" s="174">
        <f>SUM(M402,M401,M399,M398,M397)</f>
        <v>62242.21</v>
      </c>
      <c r="N403" s="175">
        <f>SUM(N402,N401,N399,N398,N397)</f>
        <v>6318.21</v>
      </c>
    </row>
    <row r="404" spans="1:14" x14ac:dyDescent="0.25">
      <c r="A404" s="152" t="s">
        <v>168</v>
      </c>
      <c r="B404" s="177" t="s">
        <v>175</v>
      </c>
      <c r="C404" s="178"/>
      <c r="D404" s="178"/>
      <c r="E404" s="178"/>
      <c r="F404" s="179"/>
      <c r="G404" s="84"/>
      <c r="H404" s="86"/>
      <c r="I404" s="86"/>
      <c r="J404" s="86"/>
      <c r="K404" s="86"/>
      <c r="L404" s="86"/>
      <c r="M404" s="86"/>
      <c r="N404" s="88"/>
    </row>
    <row r="405" spans="1:14" ht="30" x14ac:dyDescent="0.25">
      <c r="A405" s="155" t="s">
        <v>176</v>
      </c>
      <c r="B405" s="180" t="s">
        <v>128</v>
      </c>
      <c r="C405" s="178"/>
      <c r="D405" s="178"/>
      <c r="E405" s="178"/>
      <c r="F405" s="179"/>
      <c r="G405" s="181">
        <f t="shared" ref="G405:N405" si="8">G404</f>
        <v>0</v>
      </c>
      <c r="H405" s="182">
        <f t="shared" si="8"/>
        <v>0</v>
      </c>
      <c r="I405" s="182">
        <f t="shared" si="8"/>
        <v>0</v>
      </c>
      <c r="J405" s="182">
        <f t="shared" si="8"/>
        <v>0</v>
      </c>
      <c r="K405" s="182">
        <f t="shared" si="8"/>
        <v>0</v>
      </c>
      <c r="L405" s="182">
        <f t="shared" si="8"/>
        <v>0</v>
      </c>
      <c r="M405" s="182">
        <f t="shared" si="8"/>
        <v>0</v>
      </c>
      <c r="N405" s="183">
        <f t="shared" si="8"/>
        <v>0</v>
      </c>
    </row>
    <row r="406" spans="1:14" x14ac:dyDescent="0.25">
      <c r="A406" s="152" t="s">
        <v>112</v>
      </c>
      <c r="B406" s="151" t="s">
        <v>111</v>
      </c>
      <c r="C406" s="204"/>
      <c r="D406" s="204"/>
      <c r="E406" s="204"/>
      <c r="F406" s="261"/>
      <c r="G406" s="84">
        <v>134528.46</v>
      </c>
      <c r="H406" s="86">
        <f>SUM(H407:H413)</f>
        <v>176084.99</v>
      </c>
      <c r="I406" s="86">
        <v>238261.89</v>
      </c>
      <c r="J406" s="86">
        <f>SUM(J407:J413)</f>
        <v>317262.69999999995</v>
      </c>
      <c r="K406" s="86">
        <v>352252.03</v>
      </c>
      <c r="L406" s="86">
        <f>SUM(L407:L413)</f>
        <v>487019.39</v>
      </c>
      <c r="M406" s="86">
        <v>569756.18999999994</v>
      </c>
      <c r="N406" s="88">
        <f>SUM(N407:N413)</f>
        <v>841422.54</v>
      </c>
    </row>
    <row r="407" spans="1:14" ht="38.25" x14ac:dyDescent="0.25">
      <c r="A407" s="152"/>
      <c r="B407" s="191"/>
      <c r="C407" s="205" t="s">
        <v>649</v>
      </c>
      <c r="D407" s="205" t="s">
        <v>650</v>
      </c>
      <c r="E407" s="205" t="s">
        <v>651</v>
      </c>
      <c r="F407" s="207" t="s">
        <v>297</v>
      </c>
      <c r="G407" s="229"/>
      <c r="H407" s="236">
        <v>31678.83</v>
      </c>
      <c r="I407" s="231"/>
      <c r="J407" s="236">
        <v>56112.47</v>
      </c>
      <c r="K407" s="231"/>
      <c r="L407" s="236">
        <v>73725.100000000006</v>
      </c>
      <c r="M407" s="231"/>
      <c r="N407" s="237">
        <v>90000</v>
      </c>
    </row>
    <row r="408" spans="1:14" ht="38.25" x14ac:dyDescent="0.25">
      <c r="A408" s="152"/>
      <c r="B408" s="191"/>
      <c r="C408" s="212" t="s">
        <v>652</v>
      </c>
      <c r="D408" s="212" t="s">
        <v>653</v>
      </c>
      <c r="E408" s="212" t="s">
        <v>654</v>
      </c>
      <c r="F408" s="213" t="s">
        <v>190</v>
      </c>
      <c r="G408" s="238"/>
      <c r="H408" s="239">
        <v>65909.7</v>
      </c>
      <c r="I408" s="240"/>
      <c r="J408" s="239">
        <v>136988.72</v>
      </c>
      <c r="K408" s="240"/>
      <c r="L408" s="239">
        <v>251087.25</v>
      </c>
      <c r="M408" s="240"/>
      <c r="N408" s="241">
        <v>500000</v>
      </c>
    </row>
    <row r="409" spans="1:14" ht="51" x14ac:dyDescent="0.25">
      <c r="A409" s="152"/>
      <c r="B409" s="191"/>
      <c r="C409" s="212" t="s">
        <v>655</v>
      </c>
      <c r="D409" s="212" t="s">
        <v>656</v>
      </c>
      <c r="E409" s="212" t="s">
        <v>657</v>
      </c>
      <c r="F409" s="213" t="s">
        <v>297</v>
      </c>
      <c r="G409" s="238"/>
      <c r="H409" s="239">
        <v>62763.63</v>
      </c>
      <c r="I409" s="240"/>
      <c r="J409" s="239">
        <v>106798</v>
      </c>
      <c r="K409" s="240"/>
      <c r="L409" s="239">
        <v>141001.42000000001</v>
      </c>
      <c r="M409" s="240"/>
      <c r="N409" s="241">
        <v>160000</v>
      </c>
    </row>
    <row r="410" spans="1:14" ht="51" x14ac:dyDescent="0.25">
      <c r="A410" s="152"/>
      <c r="B410" s="191"/>
      <c r="C410" s="212" t="s">
        <v>658</v>
      </c>
      <c r="D410" s="212" t="s">
        <v>656</v>
      </c>
      <c r="E410" s="212" t="s">
        <v>657</v>
      </c>
      <c r="F410" s="213" t="s">
        <v>297</v>
      </c>
      <c r="G410" s="238"/>
      <c r="H410" s="239">
        <v>7128.11</v>
      </c>
      <c r="I410" s="240"/>
      <c r="J410" s="239">
        <v>7939.54</v>
      </c>
      <c r="K410" s="240"/>
      <c r="L410" s="239">
        <v>11416.28</v>
      </c>
      <c r="M410" s="240"/>
      <c r="N410" s="241">
        <v>50000</v>
      </c>
    </row>
    <row r="411" spans="1:14" ht="38.25" x14ac:dyDescent="0.25">
      <c r="A411" s="152"/>
      <c r="B411" s="191"/>
      <c r="C411" s="212" t="s">
        <v>659</v>
      </c>
      <c r="D411" s="212" t="s">
        <v>660</v>
      </c>
      <c r="E411" s="212" t="s">
        <v>661</v>
      </c>
      <c r="F411" s="213" t="s">
        <v>297</v>
      </c>
      <c r="G411" s="238"/>
      <c r="H411" s="239">
        <v>1182.18</v>
      </c>
      <c r="I411" s="240"/>
      <c r="J411" s="239">
        <v>2001.43</v>
      </c>
      <c r="K411" s="240"/>
      <c r="L411" s="239">
        <v>2366.8000000000002</v>
      </c>
      <c r="M411" s="240"/>
      <c r="N411" s="241">
        <v>25000</v>
      </c>
    </row>
    <row r="412" spans="1:14" ht="25.5" x14ac:dyDescent="0.25">
      <c r="A412" s="152"/>
      <c r="B412" s="191"/>
      <c r="C412" s="212" t="s">
        <v>662</v>
      </c>
      <c r="D412" s="212" t="s">
        <v>663</v>
      </c>
      <c r="E412" s="212" t="s">
        <v>189</v>
      </c>
      <c r="F412" s="213" t="s">
        <v>190</v>
      </c>
      <c r="G412" s="238"/>
      <c r="H412" s="239">
        <v>4422.54</v>
      </c>
      <c r="I412" s="240"/>
      <c r="J412" s="239">
        <v>4422.54</v>
      </c>
      <c r="K412" s="240"/>
      <c r="L412" s="239">
        <v>4422.54</v>
      </c>
      <c r="M412" s="240"/>
      <c r="N412" s="241">
        <v>4422.54</v>
      </c>
    </row>
    <row r="413" spans="1:14" ht="38.25" x14ac:dyDescent="0.25">
      <c r="A413" s="152"/>
      <c r="B413" s="191"/>
      <c r="C413" s="192" t="s">
        <v>664</v>
      </c>
      <c r="D413" s="192" t="s">
        <v>665</v>
      </c>
      <c r="E413" s="192" t="s">
        <v>666</v>
      </c>
      <c r="F413" s="196" t="s">
        <v>190</v>
      </c>
      <c r="G413" s="228"/>
      <c r="H413" s="232">
        <v>3000</v>
      </c>
      <c r="I413" s="230"/>
      <c r="J413" s="232">
        <v>3000</v>
      </c>
      <c r="K413" s="230"/>
      <c r="L413" s="232">
        <v>3000</v>
      </c>
      <c r="M413" s="230"/>
      <c r="N413" s="234">
        <v>12000</v>
      </c>
    </row>
    <row r="414" spans="1:14" x14ac:dyDescent="0.25">
      <c r="A414" s="152" t="s">
        <v>114</v>
      </c>
      <c r="B414" s="151" t="s">
        <v>113</v>
      </c>
      <c r="C414" s="194"/>
      <c r="D414" s="194"/>
      <c r="E414" s="194"/>
      <c r="F414" s="246"/>
      <c r="G414" s="84">
        <v>1241.83</v>
      </c>
      <c r="H414" s="86">
        <f>SUM(H415:H416)</f>
        <v>4688.91</v>
      </c>
      <c r="I414" s="86">
        <v>3104.85</v>
      </c>
      <c r="J414" s="86">
        <f>SUM(J415:J416)</f>
        <v>5275.08</v>
      </c>
      <c r="K414" s="86">
        <v>7284.27</v>
      </c>
      <c r="L414" s="86">
        <f>SUM(L415:L416)</f>
        <v>7089.8899999999994</v>
      </c>
      <c r="M414" s="86">
        <v>9198.7000000000007</v>
      </c>
      <c r="N414" s="88">
        <f>SUM(N415:N416)</f>
        <v>60998.45</v>
      </c>
    </row>
    <row r="415" spans="1:14" ht="25.5" x14ac:dyDescent="0.25">
      <c r="A415" s="152"/>
      <c r="B415" s="191"/>
      <c r="C415" s="205" t="s">
        <v>667</v>
      </c>
      <c r="D415" s="205" t="s">
        <v>668</v>
      </c>
      <c r="E415" s="205" t="s">
        <v>669</v>
      </c>
      <c r="F415" s="207" t="s">
        <v>190</v>
      </c>
      <c r="G415" s="229"/>
      <c r="H415" s="236">
        <v>3600</v>
      </c>
      <c r="I415" s="231"/>
      <c r="J415" s="236">
        <v>3600</v>
      </c>
      <c r="K415" s="231"/>
      <c r="L415" s="236">
        <v>4200</v>
      </c>
      <c r="M415" s="231"/>
      <c r="N415" s="237">
        <v>10312.5</v>
      </c>
    </row>
    <row r="416" spans="1:14" ht="25.5" x14ac:dyDescent="0.25">
      <c r="A416" s="152"/>
      <c r="B416" s="191"/>
      <c r="C416" s="192" t="s">
        <v>670</v>
      </c>
      <c r="D416" s="192" t="s">
        <v>671</v>
      </c>
      <c r="E416" s="192" t="s">
        <v>672</v>
      </c>
      <c r="F416" s="196" t="s">
        <v>190</v>
      </c>
      <c r="G416" s="228"/>
      <c r="H416" s="232">
        <v>1088.9100000000001</v>
      </c>
      <c r="I416" s="230"/>
      <c r="J416" s="232">
        <v>1675.08</v>
      </c>
      <c r="K416" s="230"/>
      <c r="L416" s="232">
        <v>2889.89</v>
      </c>
      <c r="M416" s="230"/>
      <c r="N416" s="234">
        <v>50685.95</v>
      </c>
    </row>
    <row r="417" spans="1:14" x14ac:dyDescent="0.25">
      <c r="A417" s="155" t="s">
        <v>110</v>
      </c>
      <c r="B417" s="157" t="s">
        <v>123</v>
      </c>
      <c r="C417" s="193"/>
      <c r="D417" s="193"/>
      <c r="E417" s="193"/>
      <c r="F417" s="244"/>
      <c r="G417" s="184">
        <f t="shared" ref="G417:N417" si="9">+G406+G414</f>
        <v>135770.28999999998</v>
      </c>
      <c r="H417" s="185">
        <f t="shared" si="9"/>
        <v>180773.9</v>
      </c>
      <c r="I417" s="185">
        <f t="shared" si="9"/>
        <v>241366.74000000002</v>
      </c>
      <c r="J417" s="185">
        <f t="shared" si="9"/>
        <v>322537.77999999997</v>
      </c>
      <c r="K417" s="185">
        <f t="shared" si="9"/>
        <v>359536.30000000005</v>
      </c>
      <c r="L417" s="185">
        <f t="shared" si="9"/>
        <v>494109.28</v>
      </c>
      <c r="M417" s="185">
        <f t="shared" si="9"/>
        <v>578954.8899999999</v>
      </c>
      <c r="N417" s="186">
        <f t="shared" si="9"/>
        <v>902420.99</v>
      </c>
    </row>
    <row r="418" spans="1:14" ht="17.25" x14ac:dyDescent="0.25">
      <c r="A418" s="187" t="s">
        <v>137</v>
      </c>
      <c r="B418" s="51" t="s">
        <v>144</v>
      </c>
      <c r="C418" s="144"/>
      <c r="D418" s="144"/>
      <c r="E418" s="144"/>
      <c r="F418" s="145"/>
      <c r="G418" s="188"/>
      <c r="H418" s="189">
        <v>0</v>
      </c>
      <c r="I418" s="189"/>
      <c r="J418" s="189">
        <v>0</v>
      </c>
      <c r="K418" s="189"/>
      <c r="L418" s="189">
        <v>0</v>
      </c>
      <c r="M418" s="189"/>
      <c r="N418" s="190">
        <v>0</v>
      </c>
    </row>
    <row r="419" spans="1:14" x14ac:dyDescent="0.25">
      <c r="A419" s="4" t="s">
        <v>132</v>
      </c>
      <c r="B419" s="3"/>
      <c r="C419" s="146"/>
      <c r="D419" s="146"/>
      <c r="E419" s="146"/>
      <c r="F419" s="146"/>
      <c r="G419" s="136">
        <f t="shared" ref="G419:N419" si="10">+G418+G417+G405+G403+G396+G391+G344</f>
        <v>1161787.0099999998</v>
      </c>
      <c r="H419" s="137">
        <f t="shared" si="10"/>
        <v>1445264.24</v>
      </c>
      <c r="I419" s="137">
        <f t="shared" si="10"/>
        <v>2275653.58</v>
      </c>
      <c r="J419" s="137">
        <f t="shared" si="10"/>
        <v>2694953.41</v>
      </c>
      <c r="K419" s="137">
        <f t="shared" si="10"/>
        <v>3877381.9000000004</v>
      </c>
      <c r="L419" s="137">
        <f t="shared" si="10"/>
        <v>4641053.59</v>
      </c>
      <c r="M419" s="137">
        <f t="shared" si="10"/>
        <v>6136012.3499999996</v>
      </c>
      <c r="N419" s="138">
        <f t="shared" si="10"/>
        <v>8756244.9299999997</v>
      </c>
    </row>
    <row r="420" spans="1:14" x14ac:dyDescent="0.25">
      <c r="A420" s="4" t="s">
        <v>174</v>
      </c>
      <c r="B420" s="3"/>
      <c r="C420" s="143"/>
      <c r="D420" s="143"/>
      <c r="E420" s="143"/>
      <c r="F420" s="143"/>
      <c r="G420" s="16"/>
      <c r="H420" s="101">
        <v>20000</v>
      </c>
      <c r="I420" s="17"/>
      <c r="J420" s="101">
        <v>95000</v>
      </c>
      <c r="K420" s="17"/>
      <c r="L420" s="101">
        <v>95000</v>
      </c>
      <c r="M420" s="17"/>
      <c r="N420" s="103">
        <v>95000</v>
      </c>
    </row>
    <row r="421" spans="1:14" x14ac:dyDescent="0.25">
      <c r="A421" s="31"/>
      <c r="B421" s="56"/>
      <c r="C421" s="56"/>
      <c r="D421" s="56"/>
      <c r="E421" s="56"/>
      <c r="F421" s="56"/>
      <c r="G421" s="57"/>
      <c r="H421" s="57"/>
      <c r="I421" s="57"/>
      <c r="J421" s="57"/>
      <c r="K421" s="57"/>
      <c r="L421" s="57"/>
      <c r="M421" s="57"/>
      <c r="N421" s="58"/>
    </row>
    <row r="422" spans="1:14" x14ac:dyDescent="0.25">
      <c r="A422" s="59"/>
      <c r="B422" s="60" t="s">
        <v>129</v>
      </c>
      <c r="C422" s="147"/>
      <c r="D422" s="147"/>
      <c r="E422" s="147"/>
      <c r="F422" s="147"/>
      <c r="G422" s="137">
        <f t="shared" ref="G422:N422" si="11">+G121-G419</f>
        <v>2504739.08</v>
      </c>
      <c r="H422" s="137">
        <f t="shared" si="11"/>
        <v>1931603.5199999998</v>
      </c>
      <c r="I422" s="137">
        <f t="shared" si="11"/>
        <v>3438163.6899999995</v>
      </c>
      <c r="J422" s="137">
        <f t="shared" si="11"/>
        <v>2012696.9900000002</v>
      </c>
      <c r="K422" s="137">
        <f t="shared" si="11"/>
        <v>2541549.9499999993</v>
      </c>
      <c r="L422" s="137">
        <f t="shared" si="11"/>
        <v>1922956.870000001</v>
      </c>
      <c r="M422" s="137">
        <f t="shared" si="11"/>
        <v>2557846.3899999987</v>
      </c>
      <c r="N422" s="138">
        <f t="shared" si="11"/>
        <v>1639403.9800000004</v>
      </c>
    </row>
    <row r="423" spans="1:14" s="37" customFormat="1" x14ac:dyDescent="0.2">
      <c r="A423" s="59"/>
      <c r="B423" s="60" t="s">
        <v>163</v>
      </c>
      <c r="C423" s="148"/>
      <c r="D423" s="148"/>
      <c r="E423" s="148"/>
      <c r="F423" s="148"/>
      <c r="G423" s="18"/>
      <c r="H423" s="141">
        <f>+H122-H420</f>
        <v>112956.07999999999</v>
      </c>
      <c r="I423" s="19"/>
      <c r="J423" s="141">
        <f>+J122-J420</f>
        <v>116956.07999999999</v>
      </c>
      <c r="K423" s="19"/>
      <c r="L423" s="141">
        <f>+L122-L420</f>
        <v>116956.07999999999</v>
      </c>
      <c r="M423" s="19"/>
      <c r="N423" s="139">
        <f>+N122-N420</f>
        <v>116956.07999999999</v>
      </c>
    </row>
    <row r="424" spans="1:14" s="37" customFormat="1" x14ac:dyDescent="0.25">
      <c r="A424" s="61"/>
      <c r="B424" s="60" t="s">
        <v>134</v>
      </c>
      <c r="C424" s="147"/>
      <c r="D424" s="147"/>
      <c r="E424" s="147"/>
      <c r="F424" s="147"/>
      <c r="G424" s="137">
        <v>0</v>
      </c>
      <c r="H424" s="137">
        <f>IF(H422&lt;0,-H422,0)</f>
        <v>0</v>
      </c>
      <c r="I424" s="137">
        <v>0</v>
      </c>
      <c r="J424" s="137">
        <f>IF(J422&lt;0,-J422,0)</f>
        <v>0</v>
      </c>
      <c r="K424" s="137">
        <v>0</v>
      </c>
      <c r="L424" s="137">
        <f>IF(L422&lt;0,-L422,0)</f>
        <v>0</v>
      </c>
      <c r="M424" s="137">
        <v>0</v>
      </c>
      <c r="N424" s="140">
        <f>IF(N422&lt;0,-N422,0)</f>
        <v>0</v>
      </c>
    </row>
    <row r="425" spans="1:14" s="62" customFormat="1" ht="21" customHeight="1" x14ac:dyDescent="0.2">
      <c r="A425" s="2" t="s">
        <v>149</v>
      </c>
      <c r="B425" s="2"/>
      <c r="C425" s="2"/>
      <c r="D425" s="2"/>
      <c r="E425" s="2"/>
      <c r="F425" s="2"/>
      <c r="G425" s="2"/>
      <c r="H425" s="2"/>
      <c r="I425" s="2"/>
      <c r="J425" s="2"/>
      <c r="K425" s="2"/>
      <c r="L425" s="2"/>
      <c r="M425" s="2"/>
      <c r="N425" s="2"/>
    </row>
    <row r="426" spans="1:14" s="62" customFormat="1" ht="21" customHeight="1" x14ac:dyDescent="0.2">
      <c r="A426" s="1" t="s">
        <v>151</v>
      </c>
      <c r="B426" s="1"/>
      <c r="C426" s="1"/>
      <c r="D426" s="1"/>
      <c r="E426" s="1"/>
      <c r="F426" s="1"/>
      <c r="G426" s="1"/>
      <c r="H426" s="1"/>
      <c r="I426" s="1"/>
      <c r="J426" s="1"/>
      <c r="K426" s="1"/>
      <c r="L426" s="1"/>
      <c r="M426" s="1"/>
      <c r="N426" s="1"/>
    </row>
    <row r="427" spans="1:14" s="62" customFormat="1" ht="21" customHeight="1" x14ac:dyDescent="0.2">
      <c r="A427" s="14" t="s">
        <v>167</v>
      </c>
      <c r="B427" s="14"/>
      <c r="C427" s="14"/>
      <c r="D427" s="14"/>
      <c r="E427" s="14"/>
      <c r="F427" s="14"/>
      <c r="G427" s="14"/>
      <c r="H427" s="14"/>
      <c r="I427" s="14"/>
      <c r="J427" s="14"/>
      <c r="K427" s="14"/>
      <c r="L427" s="14"/>
      <c r="M427" s="14"/>
      <c r="N427" s="14"/>
    </row>
  </sheetData>
  <sheetProtection password="D3C7" sheet="1" objects="1" scenarios="1"/>
  <mergeCells count="39">
    <mergeCell ref="A7:N7"/>
    <mergeCell ref="B1:N2"/>
    <mergeCell ref="A3:N3"/>
    <mergeCell ref="A4:N4"/>
    <mergeCell ref="A5:N5"/>
    <mergeCell ref="A6:N6"/>
    <mergeCell ref="A121:B121"/>
    <mergeCell ref="A8:N8"/>
    <mergeCell ref="A9:N9"/>
    <mergeCell ref="A11:A13"/>
    <mergeCell ref="B11:B13"/>
    <mergeCell ref="C11:C13"/>
    <mergeCell ref="D11:D13"/>
    <mergeCell ref="E11:E13"/>
    <mergeCell ref="F11:F13"/>
    <mergeCell ref="G11:N11"/>
    <mergeCell ref="G12:H12"/>
    <mergeCell ref="I12:J12"/>
    <mergeCell ref="K12:L12"/>
    <mergeCell ref="M12:N12"/>
    <mergeCell ref="A119:B119"/>
    <mergeCell ref="A120:B120"/>
    <mergeCell ref="E124:E126"/>
    <mergeCell ref="A122:B122"/>
    <mergeCell ref="A124:A126"/>
    <mergeCell ref="B124:B126"/>
    <mergeCell ref="C124:C126"/>
    <mergeCell ref="D124:D126"/>
    <mergeCell ref="F124:F126"/>
    <mergeCell ref="G124:N124"/>
    <mergeCell ref="G125:H125"/>
    <mergeCell ref="I125:J125"/>
    <mergeCell ref="K125:L125"/>
    <mergeCell ref="M125:N125"/>
    <mergeCell ref="A419:B419"/>
    <mergeCell ref="A420:B420"/>
    <mergeCell ref="A425:N425"/>
    <mergeCell ref="A426:N426"/>
    <mergeCell ref="A427:N427"/>
  </mergeCells>
  <pageMargins left="0.31496062992126" right="0.118110236220472" top="0.15748031496063" bottom="0" header="0" footer="0"/>
  <pageSetup paperSize="9" scale="10" fitToHeight="2"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Modello Piano flussi cassa</vt:lpstr>
      <vt:lpstr>ModelloPianoFlussiCassa_PEG</vt:lpstr>
      <vt:lpstr>'Modello Piano flussi cassa'!Area_stampa</vt:lpstr>
      <vt:lpstr>ModelloPianoFlussiCassa_PEG!Area_stampa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Comune di Torino</dc:creator>
  <cp:keywords/>
  <dc:description/>
  <cp:lastModifiedBy>Viola Jaccond</cp:lastModifiedBy>
  <cp:lastPrinted>2025-01-31T15:01:04Z</cp:lastPrinted>
  <dcterms:created xsi:type="dcterms:W3CDTF">2015-02-26T11:29:02Z</dcterms:created>
  <dcterms:modified xsi:type="dcterms:W3CDTF">2025-10-10T09:08:50Z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0x01010031611B26795D9545AEF8C5111C3E6A4B</vt:lpwstr>
  </property>
</Properties>
</file>