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S:\GRESSONEYSJ\04FINANZE\BILANCIO\2025-2027\FLUSSI CASSA\01- trimestre\"/>
    </mc:Choice>
  </mc:AlternateContent>
  <xr:revisionPtr revIDLastSave="0" documentId="8_{BFFA2B82-001A-4E7D-AA93-5CDE3B6466DF}" xr6:coauthVersionLast="36" xr6:coauthVersionMax="36" xr10:uidLastSave="{00000000-0000-0000-0000-000000000000}"/>
  <bookViews>
    <workbookView xWindow="0" yWindow="0" windowWidth="28800" windowHeight="11625" activeTab="1" xr2:uid="{00000000-000D-0000-FFFF-FFFF0000000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ModelloPianoFlussiCassa_PEG!$A$1:$N$404</definedName>
  </definedNames>
  <calcPr calcId="191029"/>
</workbook>
</file>

<file path=xl/calcChain.xml><?xml version="1.0" encoding="utf-8"?>
<calcChain xmlns="http://schemas.openxmlformats.org/spreadsheetml/2006/main">
  <c r="M394" i="6" l="1"/>
  <c r="M396" i="6" s="1"/>
  <c r="L394" i="6"/>
  <c r="L396" i="6" s="1"/>
  <c r="K394" i="6"/>
  <c r="K396" i="6" s="1"/>
  <c r="I394" i="6"/>
  <c r="I396" i="6" s="1"/>
  <c r="G394" i="6"/>
  <c r="G396" i="6" s="1"/>
  <c r="N391" i="6"/>
  <c r="L391" i="6"/>
  <c r="J391" i="6"/>
  <c r="H391" i="6"/>
  <c r="N383" i="6"/>
  <c r="N394" i="6" s="1"/>
  <c r="N396" i="6" s="1"/>
  <c r="L383" i="6"/>
  <c r="J383" i="6"/>
  <c r="J394" i="6" s="1"/>
  <c r="H383" i="6"/>
  <c r="H394" i="6" s="1"/>
  <c r="N382" i="6"/>
  <c r="M382" i="6"/>
  <c r="L382" i="6"/>
  <c r="K382" i="6"/>
  <c r="J382" i="6"/>
  <c r="I382" i="6"/>
  <c r="H382" i="6"/>
  <c r="G382" i="6"/>
  <c r="M380" i="6"/>
  <c r="L380" i="6"/>
  <c r="K380" i="6"/>
  <c r="I380" i="6"/>
  <c r="G380" i="6"/>
  <c r="N375" i="6"/>
  <c r="N380" i="6" s="1"/>
  <c r="L375" i="6"/>
  <c r="J375" i="6"/>
  <c r="J380" i="6" s="1"/>
  <c r="H375" i="6"/>
  <c r="H380" i="6" s="1"/>
  <c r="N372" i="6"/>
  <c r="M372" i="6"/>
  <c r="L372" i="6"/>
  <c r="K372" i="6"/>
  <c r="J372" i="6"/>
  <c r="I372" i="6"/>
  <c r="H372" i="6"/>
  <c r="G372" i="6"/>
  <c r="M367" i="6"/>
  <c r="L367" i="6"/>
  <c r="K367" i="6"/>
  <c r="I367" i="6"/>
  <c r="G367" i="6"/>
  <c r="N333" i="6"/>
  <c r="N367" i="6" s="1"/>
  <c r="L333" i="6"/>
  <c r="J333" i="6"/>
  <c r="J367" i="6" s="1"/>
  <c r="H333" i="6"/>
  <c r="H367" i="6" s="1"/>
  <c r="M331" i="6"/>
  <c r="L331" i="6"/>
  <c r="K331" i="6"/>
  <c r="I331" i="6"/>
  <c r="G331" i="6"/>
  <c r="N323" i="6"/>
  <c r="N331" i="6" s="1"/>
  <c r="L323" i="6"/>
  <c r="J323" i="6"/>
  <c r="J331" i="6" s="1"/>
  <c r="H323" i="6"/>
  <c r="N320" i="6"/>
  <c r="L320" i="6"/>
  <c r="J320" i="6"/>
  <c r="H320" i="6"/>
  <c r="N316" i="6"/>
  <c r="L316" i="6"/>
  <c r="J316" i="6"/>
  <c r="H316" i="6"/>
  <c r="N295" i="6"/>
  <c r="L295" i="6"/>
  <c r="J295" i="6"/>
  <c r="H295" i="6"/>
  <c r="N168" i="6"/>
  <c r="L168" i="6"/>
  <c r="J168" i="6"/>
  <c r="H168" i="6"/>
  <c r="N146" i="6"/>
  <c r="L146" i="6"/>
  <c r="J146" i="6"/>
  <c r="H146" i="6"/>
  <c r="N123" i="6"/>
  <c r="L123" i="6"/>
  <c r="J123" i="6"/>
  <c r="H123" i="6"/>
  <c r="N118" i="6"/>
  <c r="N400" i="6" s="1"/>
  <c r="L118" i="6"/>
  <c r="L400" i="6" s="1"/>
  <c r="J118" i="6"/>
  <c r="J400" i="6" s="1"/>
  <c r="H118" i="6"/>
  <c r="H400" i="6" s="1"/>
  <c r="M113" i="6"/>
  <c r="M115" i="6" s="1"/>
  <c r="M117" i="6" s="1"/>
  <c r="M399" i="6" s="1"/>
  <c r="L113" i="6"/>
  <c r="L115" i="6" s="1"/>
  <c r="L117" i="6" s="1"/>
  <c r="L399" i="6" s="1"/>
  <c r="L401" i="6" s="1"/>
  <c r="K113" i="6"/>
  <c r="K115" i="6" s="1"/>
  <c r="K117" i="6" s="1"/>
  <c r="K399" i="6" s="1"/>
  <c r="I113" i="6"/>
  <c r="I115" i="6" s="1"/>
  <c r="I117" i="6" s="1"/>
  <c r="I399" i="6" s="1"/>
  <c r="G113" i="6"/>
  <c r="G115" i="6" s="1"/>
  <c r="G117" i="6" s="1"/>
  <c r="G399" i="6" s="1"/>
  <c r="N110" i="6"/>
  <c r="N113" i="6" s="1"/>
  <c r="L110" i="6"/>
  <c r="J110" i="6"/>
  <c r="J113" i="6" s="1"/>
  <c r="H110" i="6"/>
  <c r="N103" i="6"/>
  <c r="L103" i="6"/>
  <c r="J103" i="6"/>
  <c r="H103" i="6"/>
  <c r="N102" i="6"/>
  <c r="M102" i="6"/>
  <c r="L102" i="6"/>
  <c r="K102" i="6"/>
  <c r="J102" i="6"/>
  <c r="I102" i="6"/>
  <c r="H102" i="6"/>
  <c r="G102" i="6"/>
  <c r="N97" i="6"/>
  <c r="M97" i="6"/>
  <c r="L97" i="6"/>
  <c r="K97" i="6"/>
  <c r="J97" i="6"/>
  <c r="I97" i="6"/>
  <c r="H97" i="6"/>
  <c r="G97" i="6"/>
  <c r="M92" i="6"/>
  <c r="L92" i="6"/>
  <c r="K92" i="6"/>
  <c r="I92" i="6"/>
  <c r="G92" i="6"/>
  <c r="N84" i="6"/>
  <c r="N92" i="6" s="1"/>
  <c r="L84" i="6"/>
  <c r="J84" i="6"/>
  <c r="J92" i="6" s="1"/>
  <c r="H84" i="6"/>
  <c r="N74" i="6"/>
  <c r="L74" i="6"/>
  <c r="J74" i="6"/>
  <c r="H74" i="6"/>
  <c r="M72" i="6"/>
  <c r="L72" i="6"/>
  <c r="K72" i="6"/>
  <c r="I72" i="6"/>
  <c r="G72" i="6"/>
  <c r="N65" i="6"/>
  <c r="N72" i="6" s="1"/>
  <c r="L65" i="6"/>
  <c r="J65" i="6"/>
  <c r="J72" i="6" s="1"/>
  <c r="H65" i="6"/>
  <c r="N60" i="6"/>
  <c r="L60" i="6"/>
  <c r="J60" i="6"/>
  <c r="H60" i="6"/>
  <c r="N57" i="6"/>
  <c r="L57" i="6"/>
  <c r="J57" i="6"/>
  <c r="H57" i="6"/>
  <c r="N42" i="6"/>
  <c r="L42" i="6"/>
  <c r="J42" i="6"/>
  <c r="H42" i="6"/>
  <c r="M41" i="6"/>
  <c r="L41" i="6"/>
  <c r="K41" i="6"/>
  <c r="I41" i="6"/>
  <c r="G41" i="6"/>
  <c r="N27" i="6"/>
  <c r="N41" i="6" s="1"/>
  <c r="L27" i="6"/>
  <c r="J27" i="6"/>
  <c r="J41" i="6" s="1"/>
  <c r="H27" i="6"/>
  <c r="H41" i="6" s="1"/>
  <c r="M26" i="6"/>
  <c r="L26" i="6"/>
  <c r="K26" i="6"/>
  <c r="I26" i="6"/>
  <c r="G26" i="6"/>
  <c r="N17" i="6"/>
  <c r="N26" i="6" s="1"/>
  <c r="L17" i="6"/>
  <c r="J17" i="6"/>
  <c r="J26" i="6" s="1"/>
  <c r="H17" i="6"/>
  <c r="H26" i="6" s="1"/>
  <c r="H101" i="4"/>
  <c r="J99" i="4"/>
  <c r="J101" i="4" s="1"/>
  <c r="I99" i="4"/>
  <c r="I101" i="4" s="1"/>
  <c r="H99" i="4"/>
  <c r="G99" i="4"/>
  <c r="G101" i="4" s="1"/>
  <c r="F99" i="4"/>
  <c r="F101" i="4" s="1"/>
  <c r="E99" i="4"/>
  <c r="E101" i="4" s="1"/>
  <c r="D99" i="4"/>
  <c r="D101" i="4" s="1"/>
  <c r="C99" i="4"/>
  <c r="C101" i="4" s="1"/>
  <c r="J95" i="4"/>
  <c r="I95" i="4"/>
  <c r="H95" i="4"/>
  <c r="G95" i="4"/>
  <c r="F95" i="4"/>
  <c r="E95" i="4"/>
  <c r="D95" i="4"/>
  <c r="C95" i="4"/>
  <c r="J89" i="4"/>
  <c r="I89" i="4"/>
  <c r="H89" i="4"/>
  <c r="G89" i="4"/>
  <c r="F89" i="4"/>
  <c r="E89" i="4"/>
  <c r="D89" i="4"/>
  <c r="C89" i="4"/>
  <c r="J84" i="4"/>
  <c r="I84" i="4"/>
  <c r="H84" i="4"/>
  <c r="G84" i="4"/>
  <c r="F84" i="4"/>
  <c r="E84" i="4"/>
  <c r="D84" i="4"/>
  <c r="C84" i="4"/>
  <c r="J78" i="4"/>
  <c r="I78" i="4"/>
  <c r="H78" i="4"/>
  <c r="G78" i="4"/>
  <c r="F78" i="4"/>
  <c r="E78" i="4"/>
  <c r="D78" i="4"/>
  <c r="C78" i="4"/>
  <c r="J63" i="4"/>
  <c r="J105" i="4" s="1"/>
  <c r="H63" i="4"/>
  <c r="H105" i="4" s="1"/>
  <c r="F63" i="4"/>
  <c r="F105" i="4" s="1"/>
  <c r="D63" i="4"/>
  <c r="D105" i="4" s="1"/>
  <c r="J58" i="4"/>
  <c r="I58" i="4"/>
  <c r="H58" i="4"/>
  <c r="G58" i="4"/>
  <c r="F58" i="4"/>
  <c r="E58" i="4"/>
  <c r="D58" i="4"/>
  <c r="C58" i="4"/>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H29" i="4"/>
  <c r="H60" i="4" s="1"/>
  <c r="H62" i="4" s="1"/>
  <c r="H104" i="4" s="1"/>
  <c r="H106" i="4" s="1"/>
  <c r="J18" i="4"/>
  <c r="I18" i="4"/>
  <c r="H18" i="4"/>
  <c r="G18" i="4"/>
  <c r="F18" i="4"/>
  <c r="E18" i="4"/>
  <c r="D18" i="4"/>
  <c r="C18" i="4"/>
  <c r="J17" i="4"/>
  <c r="J29" i="4" s="1"/>
  <c r="I17" i="4"/>
  <c r="I29" i="4" s="1"/>
  <c r="H17" i="4"/>
  <c r="G17" i="4"/>
  <c r="G29" i="4" s="1"/>
  <c r="F17" i="4"/>
  <c r="F29" i="4" s="1"/>
  <c r="E17" i="4"/>
  <c r="E29" i="4" s="1"/>
  <c r="D17" i="4"/>
  <c r="D29" i="4" s="1"/>
  <c r="C17" i="4"/>
  <c r="C29" i="4" s="1"/>
  <c r="C60" i="4" l="1"/>
  <c r="C62" i="4" s="1"/>
  <c r="C104" i="4" s="1"/>
  <c r="G60" i="4"/>
  <c r="G62" i="4" s="1"/>
  <c r="G104" i="4" s="1"/>
  <c r="D60" i="4"/>
  <c r="D62" i="4" s="1"/>
  <c r="D104" i="4" s="1"/>
  <c r="D106" i="4" s="1"/>
  <c r="J60" i="4"/>
  <c r="J62" i="4" s="1"/>
  <c r="J104" i="4" s="1"/>
  <c r="J106" i="4" s="1"/>
  <c r="H92" i="6"/>
  <c r="N115" i="6"/>
  <c r="N117" i="6" s="1"/>
  <c r="N399" i="6" s="1"/>
  <c r="N401" i="6" s="1"/>
  <c r="H113" i="6"/>
  <c r="H396" i="6"/>
  <c r="F60" i="4"/>
  <c r="F62" i="4" s="1"/>
  <c r="F104" i="4" s="1"/>
  <c r="F106" i="4" s="1"/>
  <c r="J115" i="6"/>
  <c r="J117" i="6" s="1"/>
  <c r="H331" i="6"/>
  <c r="J396" i="6"/>
  <c r="E60" i="4"/>
  <c r="E62" i="4" s="1"/>
  <c r="E104" i="4" s="1"/>
  <c r="I60" i="4"/>
  <c r="I62" i="4" s="1"/>
  <c r="I104" i="4" s="1"/>
  <c r="H72" i="6"/>
  <c r="H115" i="6" l="1"/>
  <c r="H117" i="6" s="1"/>
  <c r="H399" i="6" s="1"/>
  <c r="H401" i="6" s="1"/>
  <c r="J399" i="6"/>
  <c r="J401" i="6" s="1"/>
</calcChain>
</file>

<file path=xl/sharedStrings.xml><?xml version="1.0" encoding="utf-8"?>
<sst xmlns="http://schemas.openxmlformats.org/spreadsheetml/2006/main" count="1615" uniqueCount="638">
  <si>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</si>
  <si>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</si>
  <si>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</si>
  <si>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</si>
  <si>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</si>
  <si>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</si>
  <si>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</si>
  <si>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</si>
  <si>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</si>
  <si>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</si>
  <si>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</si>
  <si>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</si>
  <si>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</si>
  <si>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</si>
  <si>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</si>
  <si>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</si>
  <si>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</si>
  <si>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</si>
  <si>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</si>
  <si>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</si>
  <si>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</si>
  <si>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</si>
  <si>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</si>
  <si>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</si>
  <si>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</si>
  <si>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</si>
  <si>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</si>
  <si>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</si>
  <si>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</si>
  <si>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</si>
  <si>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</si>
  <si>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</si>
  <si>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</si>
  <si>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</si>
  <si>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</si>
  <si>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</si>
  <si>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</si>
  <si>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</si>
  <si>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</si>
  <si>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</si>
  <si>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</si>
  <si>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</si>
  <si>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</si>
  <si>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</si>
  <si>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</si>
  <si>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</si>
  <si>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</si>
  <si>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</si>
  <si>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</si>
  <si>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</si>
  <si>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</si>
  <si>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</si>
  <si>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</si>
  <si>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</si>
  <si>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</si>
  <si>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</si>
  <si>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</si>
  <si>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</si>
  <si>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</si>
  <si>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</si>
  <si>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</si>
  <si>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</si>
  <si>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</si>
  <si>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</si>
  <si>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</si>
  <si>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</si>
  <si>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</si>
  <si>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</si>
  <si>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</si>
  <si>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</si>
  <si>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</si>
  <si>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</si>
  <si>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</si>
  <si>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</si>
  <si>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</si>
  <si>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</si>
  <si>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</si>
  <si>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</si>
  <si>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</si>
  <si>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</si>
  <si>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</si>
  <si>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</si>
  <si>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</si>
  <si>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</si>
  <si>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</si>
  <si>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</si>
  <si>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</si>
  <si>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</si>
  <si>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</si>
  <si>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</si>
  <si>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</si>
  <si>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</si>
  <si>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</si>
  <si>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</si>
  <si>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</si>
  <si>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</si>
  <si>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</si>
  <si>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</si>
  <si>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</si>
  <si>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</si>
  <si>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</si>
  <si>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</si>
  <si>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</si>
  <si>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</si>
  <si>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</si>
  <si>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</si>
  <si>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</si>
  <si>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</si>
  <si>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</si>
  <si>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</si>
  <si>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</si>
  <si>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</si>
  <si>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</si>
  <si>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</si>
  <si>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</si>
  <si>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</si>
  <si>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</si>
  <si>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</si>
  <si>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</si>
  <si>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</si>
  <si>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</si>
  <si>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</si>
  <si>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</si>
  <si>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</si>
  <si>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</si>
  <si>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</si>
  <si>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</si>
  <si>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</si>
  <si>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</si>
  <si>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</si>
  <si>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</si>
  <si>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</si>
  <si>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</si>
  <si>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</si>
  <si>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</si>
  <si>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</si>
  <si>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</si>
  <si>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</si>
  <si>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</si>
  <si>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E.1.01.01.51.000</t>
  </si>
  <si>
    <t>Imposta di soggiorno</t>
  </si>
  <si>
    <t>E.1.01.01.41.000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</si>
  <si>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</si>
  <si>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</si>
  <si>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</si>
  <si>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</si>
  <si>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</si>
  <si>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</si>
  <si>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</si>
  <si>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</si>
  <si>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</si>
  <si>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</si>
  <si>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</si>
  <si>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</si>
  <si>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</si>
  <si>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</si>
  <si>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</si>
  <si>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</si>
  <si>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</si>
  <si>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</si>
  <si>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</si>
  <si>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</si>
  <si>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</si>
  <si>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</si>
  <si>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</si>
  <si>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</si>
  <si>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</si>
  <si>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</si>
  <si>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</si>
  <si>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</si>
  <si>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</si>
  <si>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</si>
  <si>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</si>
  <si>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</si>
  <si>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</si>
  <si>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</si>
  <si>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</si>
  <si>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</si>
  <si>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</si>
  <si>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</si>
  <si>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</si>
  <si>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</si>
  <si>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</si>
  <si>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Tassa smaltimento rifiuti solidi urbani</t>
  </si>
  <si>
    <t>E.1.01.01.53.000</t>
  </si>
  <si>
    <t>Imposta comunale sulla pubblicità e diritto sulle pubbliche affissioni</t>
  </si>
  <si>
    <t/>
  </si>
  <si>
    <t>Altro...</t>
  </si>
  <si>
    <t>1.0101 - 1102/1102/99 - risorsa 1.01.1102  IMPOSTA COMUNALE SULLA PUBBLICITA'</t>
  </si>
  <si>
    <t>E.1.01.01.53.000 - Imposta comunale sulla pubblicità e diritto sulle pubbliche affissioni</t>
  </si>
  <si>
    <t xml:space="preserve"> - </t>
  </si>
  <si>
    <t>Dodicesimi</t>
  </si>
  <si>
    <t>1.0101 - 1104/1104/99 - risorsa 1.01.1104 IMPOSTA MUNICIPALE PROPRIA</t>
  </si>
  <si>
    <t>E.1.01.01.06.000 - Imposta municipale propria</t>
  </si>
  <si>
    <t>1.0101 - 1105/1105/99 - risorsa 1.01.1105 IMPOSTA DI SOGGIORNO</t>
  </si>
  <si>
    <t>E.1.01.01.41.000 - Imposta di soggiorno</t>
  </si>
  <si>
    <t>1.0101 - 1106/1106/1 - risorsa 1.01.1106 IMPOSTA MUNICIPALE PROPRIA DERIVANTE DA ATTIVITA' DI ACCERTAMENTO E CONTROLLO IMU</t>
  </si>
  <si>
    <t>E.1.01.01.06.002 - Imposte municipale propria riscosse a seguito di attività di verifica e controllo</t>
  </si>
  <si>
    <t>1.0101 - 1106/1106/99 - risorsa 1.01.1106 IMPOSTA MUNICIPALE PROPRIA DERIVANTE DA ATTIVITA' DI ACCERTAMENTO E CONTROLLO IMU</t>
  </si>
  <si>
    <t>1.0101 - 1204/1204/99 - risorsa 1.02.1204 TARES</t>
  </si>
  <si>
    <t>E.1.01.01.51.000 - Tassa smaltimento rifiuti solidi urbani</t>
  </si>
  <si>
    <t>1.0101 - 1206/1206/99 - risorsa 1.02.1206 TRIBUTO SU RIFIUTI TARI</t>
  </si>
  <si>
    <t>2.0101 - 2101/2101/99 - risorsa 2.01.2101 TRASFERIMENTI ERARIALI</t>
  </si>
  <si>
    <t>E.2.01.01.01.000 - Trasferimenti correnti da Amministrazioni Centrali</t>
  </si>
  <si>
    <t>2.0101 - 2102/2102/99 - risorsa 2.01.2102 CONTRIBUTI DELLO STATO PER FINALITA' DIVERSE</t>
  </si>
  <si>
    <t>2.0101 - 2104/2104/99 - risorsa 2.01.2104  TRASFERIMENTO STATALE PER MINORI INTROITI SULL'IMPOSTA DI PUBBLICITA'</t>
  </si>
  <si>
    <t>2.0101 - 2105/2105/99 - risorsa 2.01.2105 CONTRIBUTO STATALE CON VINCOLO DI DESTINAZIONE PER ELEZIONI E REFERENDUM</t>
  </si>
  <si>
    <t>2.0101 - 2110/2110/99 - 2110 TRASFERIMENTI LEGGE N. 482/1999 TUTELA DELLE MINORANZE LINGUISTICHE STORICHE</t>
  </si>
  <si>
    <t>2.0101 - 2111/2111/99 - 2111 TRASFERIMENTO GETTITO IRPEF</t>
  </si>
  <si>
    <t>2.0101 - 2201/2201/99 - 2201 TRASFERIMENTO LEGGE REGIONALE 48/1995  PER LA FINANZA LOCALE</t>
  </si>
  <si>
    <t>E.2.01.01.02.000 - Trasferimenti correnti da Amministrazioni Locali</t>
  </si>
  <si>
    <t>2.0101 - 2205/2205/99 - risorsa 2.02.2205 TRASFERIMENTI BIM</t>
  </si>
  <si>
    <t>E.2.01.01.02.018 - Trasferimenti correnti da Consorzi di enti locali</t>
  </si>
  <si>
    <t>2.0101 - 2206/2206/99 - risorsa 2.02.2206 TRASFERIMENTI PER MINORE GETTITO ICI PRIMA CASA</t>
  </si>
  <si>
    <t>2.0101 - 2207/2207/99 - risorsa 2.02.2207 TRASFERIMENTO REGIONALE CON VINCOLO DI DESTINAZIONE PER ELEZIONI E REFERENDUM</t>
  </si>
  <si>
    <t>2.0101 - 2209/2209/99 - risorsa 2.02.2209 TRASFERIMENTI DIVERSI DALLA REGIONE</t>
  </si>
  <si>
    <t>2.0101 - 2210/2210/99 - risorsa 2.02.2210 TRASFERIMENTO REGIONALE PER ATTIVITA' DISTACCAMENTI VOLONTARI DEL CORPO VALDOSTANO DEI VIGILI DEL FUOCO</t>
  </si>
  <si>
    <t>2.0101 - 2211/2211/99 - TRASFERIMENTI REGIONALI NON RICORRENTI</t>
  </si>
  <si>
    <t>E.2.01.01.02.001 - Trasferimenti correnti da Regioni e province autonome</t>
  </si>
  <si>
    <t>3.0100 - 3101/3101/99 - risorsa 3.01.3101 DIRITTI DI SEGRETERIA</t>
  </si>
  <si>
    <t>E.3.01.02.01.000 - Entrate dalla vendita di servizi</t>
  </si>
  <si>
    <t>3.0100 - 3103/3103/99 - risorsa 3.01.3103 DIRITTI PER IL RILASCI DELLE CARTE DI IDENTITA'</t>
  </si>
  <si>
    <t>3.0100 - 3104/3104/99 - risorsa 3.01.3104 PROVENTI DIRITTI ATTI EDILIZI</t>
  </si>
  <si>
    <t>3.0100 - 3113/3113/99 - risorsa 3.01.3113 PROVENTI DEL SERVIZIO DI MENSA SCOLASTICA</t>
  </si>
  <si>
    <t>3.0100 - 3115/3115/99 - risorsa 3.01.3115 PROVENTI DEL SERVIZIO DI TRASPORTO SCOLASTICO</t>
  </si>
  <si>
    <t>3.0100 - 3119/3119/99 - risorsa 3.01.3119 PROVENTI DA IMPIANTI SPORTIVI</t>
  </si>
  <si>
    <t>3.0100 - 3123/3123/99 - risorsa 3.01.3123 PROVENTI DEI PARCOMETRI</t>
  </si>
  <si>
    <t>3.0100 - 3126/3126/99 - Canone patrimoniale di concessione autorizzazione o esposizione pubblicitaria</t>
  </si>
  <si>
    <t>E.3.01.03.01.000 - Canoni e concessioni e diritti reali di godimento</t>
  </si>
  <si>
    <t>E.3.01.03.01.003 - Proventi da concessioni su beni</t>
  </si>
  <si>
    <t>3.0100 - 3127/3127/99 - Proventi da energia - impianti fotovoltaici</t>
  </si>
  <si>
    <t>E.3.01.01.01.000 - Vendita di beni</t>
  </si>
  <si>
    <t>E.3.01.01.01.004 - Proventi da energia, acqua, gas e riscaldamento</t>
  </si>
  <si>
    <t>3.0100 - 3201/3201/99 - risorsa 3.02.3201 FITTI REALI DI FABBRICATI E DI IMMOBILI VARI</t>
  </si>
  <si>
    <t>E.3.01.03.02.000 - Fitti, noleggi e locazioni</t>
  </si>
  <si>
    <t>3.0100 - 3202/3202/99 - 3202 FITTI REALI DI FONDI RUSTICI</t>
  </si>
  <si>
    <t>3.0100 - 3203/3203/99 - 3203 FITTI REALI DI NEGOZI, UFFICI ECC.</t>
  </si>
  <si>
    <t>3.0100 - 3205/3205/99 - risorsa 3.02.3205 CONCESSIONI USO LOCALI</t>
  </si>
  <si>
    <t>3.0100 - 3211/3211/99 - risorsa 3.02.3211 SOVRACANONI RIVIERASCHI PER DERIVAZIONI DI ACQUE</t>
  </si>
  <si>
    <t>3.0200 - 3111/3111/99 - risorsa 3.01.3111 PROVENTI DA SANZIONI PER INFRAZIONI AL CODICE DELLA STRADA</t>
  </si>
  <si>
    <t>E.3.02.03.01.000 - Proventi da multe, ammende, sanzioni e oblazioni a carico delle imprese</t>
  </si>
  <si>
    <t>3.0200 - 3112/3112/99 - risorsa 3.01.3112 PROVENTI DA SANZIONI PER INFRAZIONI AI REGOLAMENTI DI POLIZIA LOCALE ED ALTRE</t>
  </si>
  <si>
    <t>E.3.02.01.01.000 - Proventi da multe, ammende, sanzioni e oblazioni a carico delle amministrazioni pubbliche</t>
  </si>
  <si>
    <t>3.0300 - 3301/3301/1 - risorsa 3.03.3301 INTERESSI ATTIVI DI MORA</t>
  </si>
  <si>
    <t>E.3.03.03.02.000 - Interessi attivi di mora</t>
  </si>
  <si>
    <t>3.0300 - 3301/3301/2 - risorsa 3.03.3301 INTERESSI ATTIVI SU ACCERTAMENTI TRIBUTARI</t>
  </si>
  <si>
    <t>E.3.03.03.02.999 - Interessi attivi di mora da altri soggetti</t>
  </si>
  <si>
    <t>3.0300 - 3301/3301/99 - risorsa 3.03.3301 INTERESSI ATTIVI SULLE GIACENZE DI CASSA</t>
  </si>
  <si>
    <t>E.3.03.03.04.000 - Interessi attivi da depositi bancari o postali</t>
  </si>
  <si>
    <t>3.0500 - 3501/3501/99 - risorsa 3.05.3501 RIMBORSI SPESE PERSONALE COMANDATO O IN CONVENZIONE</t>
  </si>
  <si>
    <t>E.3.05.02.01.000 - Rimborsi ricevuti per spese di personale (comando, distacco, fuori ruolo, convenzioni, ecc…)</t>
  </si>
  <si>
    <t>E.3.05.02.01.001 - Rimborsi ricevuti per spese di personale (comando, distacco, fuori ruolo, convenzioni, ecc…)</t>
  </si>
  <si>
    <t>3.0500 - 3506/3506/99 - risorsa 3.05.3506 RIMBORSO SPESE DA LOCATARI DI IMMOBILI COMUNALI</t>
  </si>
  <si>
    <t>E.3.05.99.99.000 - Altre entrate correnti n.a.c.</t>
  </si>
  <si>
    <t>E.3.05.99.99.999 - Altre entrate correnti n.a.c.</t>
  </si>
  <si>
    <t>3.0500 - 3507/3507/99 - risorsa 3.05.3507 INTROITI E RIMBORSI DIVERSI</t>
  </si>
  <si>
    <t>3.0500 - 3509/3509/1 - risorsa 3.05.3509 CREDITO IVA DA INVERSIONE CONTABILE (REVERSE CHARGE)</t>
  </si>
  <si>
    <t>E.3.05.99.03.000 - Entrate per sterilizzazione Inversione contabile IVA (reverse charge)</t>
  </si>
  <si>
    <t>E.3.05.99.03.001 - Entrate per sterilizzazione Inversione contabile IVA (reverse charge)</t>
  </si>
  <si>
    <t>3.0500 - 3509/3509/99 - risorsa 3.05.3509 CREDITO IVA</t>
  </si>
  <si>
    <t>E.3.05.02.02.000 - Entrate per rimborsi di imposte</t>
  </si>
  <si>
    <t>3.0500 - 3510/3510/99 - Fondi incentivanti per il personale</t>
  </si>
  <si>
    <t>E.3.05.99.02.000 - Fondi incentivanti il personale (art. 113 del d.lgs. 50/2016)</t>
  </si>
  <si>
    <t>E.3.05.99.02.001 - Fondi incentivanti il personale (art. 113 del d.lgs. 50/2016)</t>
  </si>
  <si>
    <t>4.0200 - 4402/4402/1 - risorsa 4.04.4402 Contributi agli investimenti da amministrazioni centrali</t>
  </si>
  <si>
    <t>E.4.02.01.01.000 - Contributi agli investimenti da Amministrazioni Centrali</t>
  </si>
  <si>
    <t>Manuale</t>
  </si>
  <si>
    <t>4.0200 - 4403/4403/99 - risorsa 4.04.4403 CONTRIBUTI AGLI INVESTIMENTI DA ALTRI ENTI</t>
  </si>
  <si>
    <t>E.4.02.01.02.000 - Contributi agli investimenti da Amministrazioni Locali</t>
  </si>
  <si>
    <t>4.0200 - 4405/4405/99 - CUP: J99J21007180005 - Missione 2: Rivoluzione verde e transizione ecologica; Componente 4: Tutela del territorio e della risorsa idrica; Investimento 2.2: "Interventi per la resilienza, la valorizzazione del territorio e l'efficienza energetica dei comun</t>
  </si>
  <si>
    <t>4.0200 - 4406/4406/99 - MISSIONE 1 COMPONENTE 1 Misura 1.4.1 PNRR - Esperienza del Cittadino nei servizi pubblici - CUP J91F22003140006</t>
  </si>
  <si>
    <t>4.0200 - 4408/4408/99 - CUP: J94J22000380006 - Missione 2: Rivoluzione verde e transizione ecologica; Componente 4: Tutela del territorio e della risorsa idrica; Investimento 2.2: Interventi per la resilienza, la valorizzazione del territorio e l'efficienza energetica 2023</t>
  </si>
  <si>
    <t>4.0200 - 4409/4409/99 - CUP: J94J22000390006 - Missione 2: Rivoluzione verde e transizione ecologica; Componente 4: Tutela del territorio e della risorsa idrica; Investimento 2.2: "Interventi per la resilienza, la valorizzazione del territorio e l'efficienza energetica 2024</t>
  </si>
  <si>
    <t>4.0200 - 4411/4411/99 - Misura 1.4.4 "Estensione dell'utilizzo delle piattaforme nazionali di identità digitale - SPID CIE" Comuni (Settembre 2022) CUP J91F23000010006 PNRR</t>
  </si>
  <si>
    <t>4.0200 - 4414/4414/99 - CUP_J51F24002960006 “Investimento 1.4 “SERVIZI E CITTADINANZA DIGITALE” - MISURA 1.4.4 “Estensione dell'utilizzo dell'anagrafe nazionale digitale (ANPR) - Adesione
allo Stato Civile digitale (ANSC)</t>
  </si>
  <si>
    <t>E.4.02.05.99.000 - Altri contributi agli investimenti dall'Unione Europea</t>
  </si>
  <si>
    <t>E.4.02.05.99.999 - Altri contributi agli investimenti dall'Unione Europea</t>
  </si>
  <si>
    <t>4.0200 - 4415/4415/99 - contributo agli investimenti l.r. 16/2007</t>
  </si>
  <si>
    <t>E.4.02.01.02.001 - Contributi agli investimenti da Regioni e province autonome</t>
  </si>
  <si>
    <t>4.0300 - 4301/4301/99 - 4301 TRASFERIMENTO REGIONALE IN CONTO CAPITALE</t>
  </si>
  <si>
    <t>E.4.03.10.02.000 - Altri trasferimenti in conto capitale da Amministrazioni Locali</t>
  </si>
  <si>
    <t>E.4.03.10.02.001 - Altri trasferimenti in conto capitale da Regioni e province autonome</t>
  </si>
  <si>
    <t>4.0300 - 4311/4311/99 - risorsa 4.03.4311 TRASFERIMENTI RAVA L.R. 5/2001</t>
  </si>
  <si>
    <t>4.0300 - 4330/4330/99 - risorsa 4.03.4330 ALTRI TRASFERIMENTI</t>
  </si>
  <si>
    <t>4.0400 - 4101/4101/99 - risorsa 4.01.4101 ALIENAZIONE DI BENI PATRIMONIALI</t>
  </si>
  <si>
    <t>E.4.04.01.99.000 - Alienazione di altri beni materiali</t>
  </si>
  <si>
    <t>4.0500 - 4501/4501/99 - risorsa 4.05.4501 PROVENTI DELLE CONCESSIONI EDILIZIE E DELLE SANZIONI PREVISTE DALLA DISCIPLINA URBANISTICA</t>
  </si>
  <si>
    <t>E.4.05.01.01.000 - Permessi di costruire</t>
  </si>
  <si>
    <t>E.4.05.01.01.001 - Permessi di costruire</t>
  </si>
  <si>
    <t>9.0100 - 6001/6001/99 - UEB 600001 - RITENUTE PREVIDENZIALI ED ASSISTENZIALI PER IL PERSONALE</t>
  </si>
  <si>
    <t>E.9.01.02.02.000 - Ritenute previdenziali e assistenziali su redditi da lavoro dipendente per conto terzi</t>
  </si>
  <si>
    <t>E.9.01.02.02.001 - Ritenute previdenziali e assistenziali su redditi da lavoro dipendente per conto terzi</t>
  </si>
  <si>
    <t>Tredicesimi</t>
  </si>
  <si>
    <t>9.0100 - 6002/6002/1 - UEB 600002 - RITENUTE ERARIALI - Iva istituzionale da riversare all'Erario</t>
  </si>
  <si>
    <t>E.9.01.01.02.000 - Ritenute per scissione contabile IVA (split payment)</t>
  </si>
  <si>
    <t>E.9.01.01.02.001 - Ritenute per scissione contabile IVA (split payment)</t>
  </si>
  <si>
    <t>9.0100 - 6002/6002/2 - UEB 600002 - RITENUTE ERARIALI - Ritenute erariali su redditi da lavoro dipendente per conto terzi</t>
  </si>
  <si>
    <t>E.9.01.02.01.000 - Ritenute erariali su redditi da lavoro dipendente per conto terzi</t>
  </si>
  <si>
    <t>E.9.01.02.01.001 - Ritenute erariali su redditi da lavoro dipendente per conto terzi</t>
  </si>
  <si>
    <t>9.0100 - 6002/6002/3 - UEB 600002 - RITENUTE ERARIALI - Ritenute erariali su redditi da lavoro autonomo per conto terzi</t>
  </si>
  <si>
    <t>E.9.01.03.01.000 - Ritenute erariali su redditi da lavoro autonomo per conto terzi</t>
  </si>
  <si>
    <t>E.9.01.03.01.001 - Ritenute erariali su redditi da lavoro autonomo per conto terzi</t>
  </si>
  <si>
    <t>9.0100 - 6003/6003/99 - UEB 600003 - ALTRE RITENUTE AL PERSONALE PER CONTO DI TERZI</t>
  </si>
  <si>
    <t>E.9.01.02.99.000 - Altre ritenute al personale dipendente per conto di terzi</t>
  </si>
  <si>
    <t>E.9.01.02.99.999 - Altre ritenute al personale dipendente per conto di terzi</t>
  </si>
  <si>
    <t>9.0100 - 6006/6006/99 - UEB 600006 RIMBORSO ANTICIPAZIONE FONDI ECONOMATO</t>
  </si>
  <si>
    <t>E.9.01.99.03.000 - Rimborso di fondi economali e carte aziendali</t>
  </si>
  <si>
    <t>E.9.01.99.03.001 - Rimborso di fondi economali e carte aziendali</t>
  </si>
  <si>
    <t>9.0200 - 6004/6004/99 - UEB 600004 - DEPOSITI CAUZIONALI</t>
  </si>
  <si>
    <t>E.9.02.04.01.000 - Costituzione di depositi cauzionali o contrattuali di terzi</t>
  </si>
  <si>
    <t>E.9.02.04.01.001 - Costituzione di depositi cauzionali o contrattuali di terzi</t>
  </si>
  <si>
    <t>9.0200 - 6005/6005/99 - UEB 600005 RIMBORSO SPESE PER SERVIZI CONTO TERZI</t>
  </si>
  <si>
    <t>E.9.02.99.99.000 - Altre entrate per conto terzi</t>
  </si>
  <si>
    <t>E.9.02.99.99.999 - Altre entrate per conto terzi</t>
  </si>
  <si>
    <t>01.01.1 - 10201/10201/1 - Redditi da lavoro dipendente Organi istituzionali  CONTRIBUTI SINDACO</t>
  </si>
  <si>
    <t>U.1.01.02.01.000 - Contributi sociali effettivi a carico dell'ente</t>
  </si>
  <si>
    <t>01.02.1 - 10201/10201/2 - RETRIBUZIONI IN DENARO - UFFICIO SEGRETERIA</t>
  </si>
  <si>
    <t>U.1.01.01.01.000 - Retribuzioni in denaro</t>
  </si>
  <si>
    <t>01.02.1 - 10201/10201/4 - CONTRIBUTI A CARICO ENTE - UFFICIO SEGRETERIA</t>
  </si>
  <si>
    <t>01.03.1 - 10201/10201/14 - RETRIBUZIONI IN DENARO SERVIZIO FINANZIARIO</t>
  </si>
  <si>
    <t>01.03.1 - 10201/10201/15 - CONTRIBUTI A CARICO ENTE SU RETRIBUZIONI SERVIZIO FINANZIARIO</t>
  </si>
  <si>
    <t>01.06.1 - 10201/10201/40 - RETRIBUZIONI IN DENARO - SERVIZIO TECNICO</t>
  </si>
  <si>
    <t>01.06.1 - 10201/10201/42 - CONTRIBUTI A CARICO ENTE SU RETRIBUZIONI IN DENARO - SERVIZIO TECNICO</t>
  </si>
  <si>
    <t>01.07.1 - 10201/10201/23 - RETRIBUZIONI IN DENARO - ANAGRAFE</t>
  </si>
  <si>
    <t>01.07.1 - 10201/10201/24 - CONTRIBUTI A CARICO ENTE - ANAGRAFE</t>
  </si>
  <si>
    <t>01.07.1 - 10201/10201/61 - CONTRIBUTI SU STRAORDINARI PER ELEZIONI E REFERENDUM</t>
  </si>
  <si>
    <t>01.07.1 - 10201/10201/62 - STRAORDINARI PER ELEZIONI E REFERENDUM</t>
  </si>
  <si>
    <t>01.10.1 - 10201/10201/10 - FONDO UNICO AZIENDALE</t>
  </si>
  <si>
    <t>01.10.1 - 10201/10201/11 - CONTRIBUTI A CARICO ENTE FONDO UNICO AZIENDALE</t>
  </si>
  <si>
    <t>01.10.1 - 10201/10201/12 - contributi fondo incentivante per il personale</t>
  </si>
  <si>
    <t>01.10.1 - 10201/10201/13 - Fondi incentivanti per il personale</t>
  </si>
  <si>
    <t>01.10.1 - 10302/10302/29 - BUONI PASTO E MENSA PERSONALE</t>
  </si>
  <si>
    <t>U.1.01.01.02.000 - Altre spese per il personale</t>
  </si>
  <si>
    <t>03.01.1 - 10201/10201/30 - RETRIBUZIONI IN DENARO - POLIZIA LOCALE</t>
  </si>
  <si>
    <t>03.01.1 - 10201/10201/32 - CONTRIBUTI A CARICO ENTE SU RETRIBUZIONI IN DENARO - POLIZIA LOCALE</t>
  </si>
  <si>
    <t>05.02.1 - 10201/10201/49 - RETRIBUZIONI IN DENARO - BIBLIOTECA</t>
  </si>
  <si>
    <t>05.02.1 - 10201/10201/51 - CONTRIBUTI A CARICO ENTE - BIBLIOTECA</t>
  </si>
  <si>
    <t>10.05.1 - 10201/10201/56 - CONTRIBUTI REPERIBILITA' E INDENNITA' SGOMBERO NEVE A CARICO ENTE</t>
  </si>
  <si>
    <t>10.05.1 - 10201/10201/57 - REPERIBILITA' E INDENNITA' SGOMBERO NEVE</t>
  </si>
  <si>
    <t>01.01.1 - 10205/10205/1 - IRAP organi istituzionali</t>
  </si>
  <si>
    <t>U.1.02.01.01.000 - Imposta regionale sulle attività produttive (IRAP)</t>
  </si>
  <si>
    <t>U.1.02.01.01.001 - Imposta regionale sulle attività produttive (IRAP)</t>
  </si>
  <si>
    <t>01.02.1 - 10205/10205/2 - Irap SERVIZIO SEGRETERIA</t>
  </si>
  <si>
    <t>01.02.1 - 10305/10305/2 - IMPOSTA DI REGISTRO E DI BOLLO</t>
  </si>
  <si>
    <t>U.1.02.01.02.000 - Imposta di registro e di bollo</t>
  </si>
  <si>
    <t>01.03.1 - 10205/10205/3 - IRAP Servizio finanziario</t>
  </si>
  <si>
    <t>01.03.1 - 10305/10305/10 - IMPOSTA DI REGISTRO E DI BOLLO - servizio finanziario</t>
  </si>
  <si>
    <t>01.05.1 - 10305/10305/21 - EX CDC 112 FP 1503 IMPOSTA DI REGISTRO E DI BOLLO</t>
  </si>
  <si>
    <t>01.05.1 - 10405/10405/1 - EX CDC 112 FP 1503 IMPOSTA DI REGISTRO E DI BOLLO</t>
  </si>
  <si>
    <t>01.06.1 - 10205/10205/4 - IRAP Servizio tecnico</t>
  </si>
  <si>
    <t>01.06.1 - 10305/10305/19 - EX CDC 110 FP 1500 TASSA DI CIRCOLAZIONE MEZZI AREA TECNICA</t>
  </si>
  <si>
    <t>U.1.02.01.09.000 - Tassa di circolazione dei veicoli a motore (tassa automobilistica)</t>
  </si>
  <si>
    <t>U.1.02.01.09.001 - Tassa di circolazione dei veicoli a motore (tassa automobilistica)</t>
  </si>
  <si>
    <t>01.07.1 - 10205/10205/5 - IRAP Anagrafe  - Ricorrente</t>
  </si>
  <si>
    <t>01.07.1 - 10205/10205/6 - IRAP ANAGRAFE NON RICORRENTE PER STRAORDINARIO ELEZIONI</t>
  </si>
  <si>
    <t>01.08.1 - 10205/10205/13 - IRAP rilevatori ISTAT</t>
  </si>
  <si>
    <t>01.10.1 - 10205/10205/7 - IRAP SU FUA</t>
  </si>
  <si>
    <t>01.10.1 - 10205/10205/12 - IRAP fondi incentivanti per il personale</t>
  </si>
  <si>
    <t>03.01.1 - 10205/10205/8 - IRAP Servizio polizia locale</t>
  </si>
  <si>
    <t>04.06.1 - 10305/10305/24 - EX CDC 205 FP 1500 TASSA DI CIRCOLAZIONE SCUOLABUS</t>
  </si>
  <si>
    <t>05.02.1 - 10205/10205/9 - IRAP Biblioteca</t>
  </si>
  <si>
    <t>08.01.1 - 10205/10205/10 - irap commissione edilizia</t>
  </si>
  <si>
    <t>09.03.1 - 10303/10303/14 - EX CDC 306 FP 1303 TRIBUTI ALLA REGIONE AUTONOMA VALLE D'AOSTA</t>
  </si>
  <si>
    <t>U.1.02.01.04.000 - Tributo speciale per il deposito in discarica dei rifiuti solidi</t>
  </si>
  <si>
    <t>U.1.02.01.04.001 - Tributo speciale per il deposito in discarica dei rifiuti solidi</t>
  </si>
  <si>
    <t>10.05.1 - 10205/10205/11 - IRAP SGOMBERO NEVE</t>
  </si>
  <si>
    <t>10.05.1 - 10305/10305/31 - EX CDC 402 FP 1500 TASSA DI CIRCOLAZIONE MEZZI SGOMBERONEVE</t>
  </si>
  <si>
    <t>01.01.1 - 10202/10202/23 - COMPENSO AMMINISTRATORI - GETTONI DI PRESENZA - COMPENSO REVISORE DEI CONTI</t>
  </si>
  <si>
    <t>U.1.03.02.01.000 - Organi e incarichi istituzionali dell'amministrazione</t>
  </si>
  <si>
    <t>01.01.1 - 10302/10302/6 - ALTRI SERVIZI</t>
  </si>
  <si>
    <t>U.1.03.02.99.000 - Altri servizi</t>
  </si>
  <si>
    <t>01.01.1 - 10302/10302/195 - ALTRI BENI DI CONSUMO</t>
  </si>
  <si>
    <t>U.1.03.01.02.000 - Altri beni di consumo</t>
  </si>
  <si>
    <t>01.02.1 - 10202/10202/2 - MISSIONI - UFFICIO SEGRETERIA</t>
  </si>
  <si>
    <t>U.1.03.02.02.000 - Organizzazione eventi, pubblicità e servizi per trasferta</t>
  </si>
  <si>
    <t>01.02.1 - 10302/10302/9 - ALTRI BENI DI CONSUMO</t>
  </si>
  <si>
    <t>01.02.1 - 10302/10302/10 - UTENZE E CANONI</t>
  </si>
  <si>
    <t>U.1.03.02.05.000 - Utenze e canoni</t>
  </si>
  <si>
    <t>01.02.1 - 10302/10302/17 - SERVIZI AMMINISTRATIVI</t>
  </si>
  <si>
    <t>U.1.03.02.16.000 - Servizi amministrativi</t>
  </si>
  <si>
    <t>01.02.1 - 10302/10302/22 - UTILIZZO BENI DI TERZI</t>
  </si>
  <si>
    <t>U.1.03.02.07.000 - Utilizzo di beni di terzi</t>
  </si>
  <si>
    <t>01.02.1 - 10302/10302/206 - ACQUISTO BENI E PRESTAZIONE DI SERVIZI  DEL SERVIZIO FINANZIARIO</t>
  </si>
  <si>
    <t>U.1.03.02.11.000 - Prestazioni professionali e specialistiche</t>
  </si>
  <si>
    <t>01.03.1 - 10202/10202/6 - MISSIONI - SERVIZIO FINANZIARIO</t>
  </si>
  <si>
    <t>01.03.1 - 10302/10302/35 - ALTRI BENI DI CONSUMO</t>
  </si>
  <si>
    <t>01.03.1 - 10302/10302/42 - EX CDC 105 FP 1245 COSTI PER RISCOSSIONE ENTRATE</t>
  </si>
  <si>
    <t>01.03.1 - 10302/10302/45 - CANONI PER SERVIZI INFORMATICI, abbonamenti,</t>
  </si>
  <si>
    <t>01.03.1 - 10302/10302/48 - EX CDC 105 FP 1247 SPESE BANCARIE</t>
  </si>
  <si>
    <t>U.1.03.02.17.000 - Servizi finanziari</t>
  </si>
  <si>
    <t>01.03.1 - 10302/10302/194 - UEB 10302 ALTRI SERVIZI</t>
  </si>
  <si>
    <t>01.04.1 - 10302/10302/201 - ALTRI SERVIZI</t>
  </si>
  <si>
    <t>01.05.1 - 10302/10302/103 - EX CDC 112 FP 1241 PULIZIE</t>
  </si>
  <si>
    <t>U.1.03.02.13.000 - Servizi ausiliari per il funzionamento dell'ente</t>
  </si>
  <si>
    <t>01.05.1 - 10302/10302/104 - EX CDC 112 FP 1251 ENERGIA ELETTRICA</t>
  </si>
  <si>
    <t>01.05.1 - 10302/10302/222 - prestazioni professionali  - incarichi patrimonio</t>
  </si>
  <si>
    <t>01.05.1 - 10402/10402/22 - EX CDC 112 FP 1201 PRODOTTI DA RISCALDAMENTO</t>
  </si>
  <si>
    <t>01.05.1 - 10402/10402/24 - EX CDC 112 FP 1221 MANUTENZIONI</t>
  </si>
  <si>
    <t>U.1.03.02.09.000 - Manutenzione ordinaria e riparazioni</t>
  </si>
  <si>
    <t>01.05.1 - 10402/10402/26 - EX CDC 112 FP 1247 ALTRI SERVIZI</t>
  </si>
  <si>
    <t>01.05.1 - 10402/10402/27 - EX CDC 112 FP 1262 CANONI DI CONCESSIONE</t>
  </si>
  <si>
    <t>01.05.1 - 10402/10402/100 - EX CDC 112 FP 1261 NOLO BENI DI TERZI</t>
  </si>
  <si>
    <t>01.05.1 - 10402/10402/107 - UEB 10402 ACQUISTO DI BENI E PRESTAZIONI DI SERVIZI DEL SERVIZIO TECNICO</t>
  </si>
  <si>
    <t>01.06.1 - 10202/10202/17 - MISSIONI SERVIZIO TECNICO</t>
  </si>
  <si>
    <t>01.06.1 - 10302/10302/79 - EX CDC 108 FP 1200 PRODOTTI PER UFFICIO</t>
  </si>
  <si>
    <t>01.06.1 - 10302/10302/95 - EX CDC 111 FP 1241 PULIZIE</t>
  </si>
  <si>
    <t>01.06.1 - 10302/10302/97 - U.1.03.02.05.000 - Utenze e canoni</t>
  </si>
  <si>
    <t>01.06.1 - 10302/10302/220 - Noleggio beni di terzi</t>
  </si>
  <si>
    <t>U.1.03.02.07.004 - Noleggi di hardware</t>
  </si>
  <si>
    <t>01.06.1 - 10402/10402/19 - EX CDC 111 FP 1221 MANUTENZIONI</t>
  </si>
  <si>
    <t>01.06.1 - 10402/10402/21 - EX CDC 111 FP 1247 ALTRI SERVIZI</t>
  </si>
  <si>
    <t>01.06.1 - 10402/10402/93 - EX CDC 109 FP 1221 ALTRI BENI DI CONSUMO</t>
  </si>
  <si>
    <t>01.07.1 - 10202/10202/25 - Acquisto prodotti per elezioni - non ricorrente</t>
  </si>
  <si>
    <t>01.07.1 - 10202/10202/26 - spese postali elettorale - non ricorrente</t>
  </si>
  <si>
    <t>01.07.1 - 10202/10202/27 - Altri servizi elettorale - non ricoorente</t>
  </si>
  <si>
    <t>01.07.1 - 10302/10302/50 - EX CDC 106 FP 1200 PRODOTTI PER UFFICIO</t>
  </si>
  <si>
    <t>01.07.1 - 10302/10302/51 - EX CDC 106 FP 1200 GIORNALI, RIVISTE E PUBBLICAZIONI</t>
  </si>
  <si>
    <t>U.1.03.01.01.000 - Giornali, riviste e pubblicazioni</t>
  </si>
  <si>
    <t>01.07.1 - 10302/10302/62 - EX CDC 106 FP 1247 STAMPA E RILEGATURA REGISTRI</t>
  </si>
  <si>
    <t>01.07.1 - 10303/10303/7 - EX CDC 106 FP 1303 ANUSCA QUOTA ASSOCIATIVA</t>
  </si>
  <si>
    <t>01.08.1 - 10202/10202/9 - ALTRI SERVIZI - RILEVATORI ISTAT</t>
  </si>
  <si>
    <t>01.08.1 - 10302/10302/14 - SERVIZI INFORMATICI E DI TELECOMUNICAZIONE</t>
  </si>
  <si>
    <t>U.1.03.02.19.000 - Servizi informatici e di telecomunicazioni</t>
  </si>
  <si>
    <t>01.08.1 - 10402/10402/110 - UEB 10402 ACQUISTO DI BENI E PRESTAZIONI DI SERVIZI DEL SERVIZIO TECNICO</t>
  </si>
  <si>
    <t>01.10.1 - 10202/10202/3 - FORMAZIONE ED AGGIORNAMENTO PERSONALE</t>
  </si>
  <si>
    <t>U.1.03.02.04.000 - Acquisto di servizi per formazione e addestramento del personale dell'ente</t>
  </si>
  <si>
    <t>01.10.1 - 10202/10202/22 - PRESTAZIONI PROFESSIONALI SPECIALISTICHE PERSONALE</t>
  </si>
  <si>
    <t>01.10.1 - 10202/10202/29 - ACQUISTO DI BENI E PRESTAZIONI DI SERVIZI DEL SEGRETARIO COMUNALE - medico del lavoro</t>
  </si>
  <si>
    <t>U.1.03.02.18.000 - Servizi sanitari</t>
  </si>
  <si>
    <t>01.10.1 - 10302/10302/196 - UEB 10302 ACQUISTO DI SERVIZI PER LA FORMAZIONE ED ADDESTRAMENTO DEL PERSONALE</t>
  </si>
  <si>
    <t>03.01.1 - 10202/10202/13 - MISSIONI - POLIZIA LOCALE</t>
  </si>
  <si>
    <t>03.01.1 - 10302/10302/67 - fornitura beni polizia locale</t>
  </si>
  <si>
    <t>03.01.1 - 10302/10302/71 - EX CDC 107 FP 1220 ASSISTENZA SISTEMI INFORMATICI POLIZIA LOCALE</t>
  </si>
  <si>
    <t>03.01.1 - 10302/10302/72 - EX CDC 107 FP 1220 UTENZE E CANONI (VIDEOSORVEGLIANZA E VARI)</t>
  </si>
  <si>
    <t>03.01.1 - 10302/10302/221 - Noleggi polizia locale</t>
  </si>
  <si>
    <t>03.01.1 - 10402/10402/3 - EX CDC 107 FP 1202 CARBURANTE MEZZI POLIZIA LOCALE</t>
  </si>
  <si>
    <t>03.01.1 - 10402/10402/4 - EX CDC 107 FP 1221 MANUTENZIONI</t>
  </si>
  <si>
    <t>03.01.1 - 10402/10402/5 - EX CDC 107 FP 1247 ALTRI SERVIZI</t>
  </si>
  <si>
    <t>04.01.1 - 10302/10302/114 - BENI DI CONSUMO SCUOLA INFANZIA</t>
  </si>
  <si>
    <t>04.01.1 - 10302/10302/117 - EX CDC 202 FP 1241 PULIZIE</t>
  </si>
  <si>
    <t>04.01.1 - 10302/10302/120 - utenze e canoni</t>
  </si>
  <si>
    <t>04.01.1 - 10302/10302/122 - EX CDC 202 FP 1261 NOLEGGIO</t>
  </si>
  <si>
    <t>04.01.1 - 10402/10402/31 - EX CDC 202 FP 1201 PRODOTTI DA RISCALDAMENTO SCUOLA INFANZIA</t>
  </si>
  <si>
    <t>04.01.1 - 10402/10402/32 - EX CDC 202 FP 1221 MANUTENZIONI</t>
  </si>
  <si>
    <t>04.01.1 - 10402/10402/108 - UEB 10402 ALTRI SERVIZI</t>
  </si>
  <si>
    <t>04.02.1 - 10302/10302/124 - EX CDC 203 FP 1207 ALTRI BENI DI CONSUMO</t>
  </si>
  <si>
    <t>04.02.1 - 10302/10302/127 - EX CDC 203 FP 1241 PULIZIE</t>
  </si>
  <si>
    <t>04.02.1 - 10302/10302/128 - EX CDC 203 FP 1247 ALTRI SERVIZI</t>
  </si>
  <si>
    <t>04.02.1 - 10302/10302/129 - Utenze e canoni</t>
  </si>
  <si>
    <t>04.02.1 - 10302/10302/132 - NOLEGGIO</t>
  </si>
  <si>
    <t>04.02.1 - 10402/10402/33 - ALTRI SERVIZI</t>
  </si>
  <si>
    <t>04.02.1 - 10402/10402/34 - gasolio e altri beni di consumo scuola primaria</t>
  </si>
  <si>
    <t>04.02.1 - 10402/10402/35 - MANUTENZIONI</t>
  </si>
  <si>
    <t>04.06.1 - 10302/10302/133 - EX CDC 204 FP 1207 BENI E MATERIALI DI CONSUMO PER MENSA SCOLASTICA</t>
  </si>
  <si>
    <t>04.06.1 - 10302/10302/134 - EX CDC 204 FP 1247 CONTRATTO MENSA SCOLASTICA</t>
  </si>
  <si>
    <t>U.1.03.02.15.000 - Contratti di servizio pubblico</t>
  </si>
  <si>
    <t>04.06.1 - 10402/10402/38 - EX CDC 205 FP 1202 CARBURANTE SCUOLABUS</t>
  </si>
  <si>
    <t>04.06.1 - 10402/10402/39 - EX CDC 205 FP 1221 MANUTENZIONE SCUOLABUS</t>
  </si>
  <si>
    <t>05.02.1 - 10202/10202/21 - MISSIONI BIBLIOTECA</t>
  </si>
  <si>
    <t>05.02.1 - 10202/10202/28 - Lavoro flessibile, quota LSU e acquisto di servizi da agenzie di lavoro interinale</t>
  </si>
  <si>
    <t>U.1.03.02.12.000 - Lavoro flessibile, quota LSU e acquisto di servizi da agenzie di lavoro interinale</t>
  </si>
  <si>
    <t>05.02.1 - 10302/10302/140 - EX CDC 206 FP 1207 ALTRI BENI DI CONSUMO</t>
  </si>
  <si>
    <t>05.02.1 - 10302/10302/143 - EX CDC 206 FP 1247 ALTRI SERVIZI</t>
  </si>
  <si>
    <t>05.02.1 - 10302/10302/149 - EX CDC 207 FP 1241 PULIZIE</t>
  </si>
  <si>
    <t>05.02.1 - 10302/10302/151 - EX CDC 207 FP 1250 TELEFONIA</t>
  </si>
  <si>
    <t>06.01.1 - 10302/10302/178 - EX CDC 502 FP 1247 ALTRI SERVIZI</t>
  </si>
  <si>
    <t>06.01.1 - 10302/10302/179 - EX CDC 502 FP 1251 ENERGIA ELETTRICA IMPIANTI SPORTIVI</t>
  </si>
  <si>
    <t>06.01.1 - 10402/10402/81 - EX CDC 502 FP 1201 PRODOTTI DA RISCALDAMENTO IMPIANTI SPORTIVI</t>
  </si>
  <si>
    <t>06.01.1 - 10402/10402/84 - EX CDC 502 FP 1221 MANUTENZIONI IMPIANTI SPORTIVI</t>
  </si>
  <si>
    <t>06.01.1 - 10402/10402/85 - EX CDC 502 FP 1247 ALTRI SERVIZI IMPIANTI SPORTIVI</t>
  </si>
  <si>
    <t>06.01.1 - 10402/10402/86 - EX CDC 502 FP 1262 CANONI DI CONCESSIONE IMPIANTI SPORTIVI</t>
  </si>
  <si>
    <t>07.01.1 - 10302/10302/183 - EX CDC 503 FP 1247 ALTRI SERVIZI</t>
  </si>
  <si>
    <t>07.01.1 - 10302/10302/200 - UEB 10302 CONTRATTI DI SERVIZIO PUBBLICO</t>
  </si>
  <si>
    <t>07.01.1 - 10302/10302/202 - RAPPRESENTANZA, ORGANIZZAZIONE EVENTI, PUBBLICITA' E SERVIZI PER TRASFERTA</t>
  </si>
  <si>
    <t>07.01.1 - 10302/10302/224 - acquisto beni TURISMO</t>
  </si>
  <si>
    <t>07.01.1 - 10402/10402/88 - EX CDC 503 FP 1221 MANUTENZIONI TURISMO</t>
  </si>
  <si>
    <t>07.01.1 - 10402/10402/89 - EX CDC 503 FP 1247 ALTRI SERVIZI TURISMO</t>
  </si>
  <si>
    <t>07.01.1 - 10402/10402/91 - EX CDC 503 FP 1247 NOLEGGIO TURISMO</t>
  </si>
  <si>
    <t>08.01.1 - 10202/10202/24 - COMMISSIONE EDILIZIA</t>
  </si>
  <si>
    <t>09.02.1 - 10302/10302/171 - EX CDC 404 FP 1251 ENERGIA ELETTRICA AREE VERDI</t>
  </si>
  <si>
    <t>09.02.1 - 10402/10402/72 - EX CDC 404 FP 1221 MANUTENZIONE GIARDINI E AREE VERDI</t>
  </si>
  <si>
    <t>09.02.1 - 10402/10402/73 - EX CDC 404 FP 1221 FIORI</t>
  </si>
  <si>
    <t>U.1.03.01.03.000 - Flora e Fauna</t>
  </si>
  <si>
    <t>09.03.1 - 10302/10302/155 - DISCARICA  DIRITTI MUD E RILIEVO</t>
  </si>
  <si>
    <t>09.03.1 - 10402/10402/49 - EX CDC 305 FP 1260 AFFITTO TERRENI CASETTE RACCOLTA RIFIUTI</t>
  </si>
  <si>
    <t>09.03.1 - 10402/10402/50 - EX CDC 306 FP 1221 MANUTENZIONI DISCARICA COMUNALE</t>
  </si>
  <si>
    <t>09.03.1 - 10402/10402/51 - EX CDC 306 FP 1247 ALTRI SERVIZI DISCARICA COMUNALE</t>
  </si>
  <si>
    <t>09.03.1 - 10402/10402/106 - EX CDC 401 FP 1247 ALTRI SERVIZI ESTERNI</t>
  </si>
  <si>
    <t>09.04.1 - 10402/10402/44 - EX CDC 301 FP 1221 MANUTENZIONI ACQUEDOTTO</t>
  </si>
  <si>
    <t>09.04.1 - 10402/10402/47 - EX CDC 302 FP 1262 CANONI DI CONCESSIONE RETE FOGNARIA</t>
  </si>
  <si>
    <t>10.05.1 - 10302/10302/170 - EX CDC 403 FP 1251 ENERGIA ELETTRICA ILLUMINAZIONE PUBBLICA</t>
  </si>
  <si>
    <t>10.05.1 - 10302/10302/210 - UTILIZZO BENI DI TERZI</t>
  </si>
  <si>
    <t>10.05.1 - 10402/10402/61 - EX CDC 401 FP 1221 MANUTENZIONI STRADE E SEGNALETICA</t>
  </si>
  <si>
    <t>10.05.1 - 10402/10402/62 - EX CDC 401 FP 1221 ALTRI BENI DI CONSUMO STRADE E SEGNALETICA</t>
  </si>
  <si>
    <t>10.05.1 - 10402/10402/63 - EX CDC 401 FP 1262 CANONI DI CONCESSIONE STRADE E SEGNALETICA</t>
  </si>
  <si>
    <t>10.05.1 - 10402/10402/68 - EX CDC 402 FP 1247 CONTRATTI SERVIZIO PUBBLICO SGOMBERO NEVE</t>
  </si>
  <si>
    <t>10.05.1 - 10402/10402/94 - ALTRI SERVIZI ESTERNI</t>
  </si>
  <si>
    <t>10.05.1 - 10402/10402/120 - Prestazioni professionali e specialistiche</t>
  </si>
  <si>
    <t>10.05.1 - 10402/10402/205 - PPP quota energia</t>
  </si>
  <si>
    <t>U.1.03.02.05.004 - Energia elettrica</t>
  </si>
  <si>
    <t>10.05.1 - 10402/10402/207 - contratto di servizio illuminazione pubblica ppp</t>
  </si>
  <si>
    <t>U.1.03.02.15.015 - Contratti di servizio per l'illuminazione pubblica</t>
  </si>
  <si>
    <t>11.01.1 - 10302/10302/173 - utenze e canoni PROTEZIONE CIVILE</t>
  </si>
  <si>
    <t>11.01.1 - 10402/10402/76 - EX CDC 405 FP 1202 CARBURANTI MEZZI PROTEZIONE CIVILE</t>
  </si>
  <si>
    <t>11.01.1 - 10402/10402/78 - EX CDC 405 FP 1221 MANUTENZIONI PROTEZIONE CIVILE</t>
  </si>
  <si>
    <t>11.01.1 - 10402/10402/92 - EX CDC 405 FP 1273 PONTE RADIO</t>
  </si>
  <si>
    <t>12.01.1 - 10302/10302/167 - CENTRO ESTIVO</t>
  </si>
  <si>
    <t>12.04.1 - 10302/10302/156 - EX CDC 307 FP 1241 PULIZIE</t>
  </si>
  <si>
    <t>12.04.1 - 10302/10302/157 - utenze e canoni Casa Meta</t>
  </si>
  <si>
    <t>12.04.1 - 10402/10402/52 - PRODOTTI DA RISCALDAMENTO E PRODOTTI DI CONSUMO CASA META</t>
  </si>
  <si>
    <t>12.04.1 - 10402/10402/53 - MANUTENZIONI CASA META</t>
  </si>
  <si>
    <t>12.04.1 - 10402/10402/54 - EX CDC 307 FP 1247 ALTRI SERVIZI CASA META</t>
  </si>
  <si>
    <t>14.02.1 - 10302/10302/55 - EX CDC 106 FP 1220 SERVIZI INFORMATICI E DI TELEFOMUNICAZIONI</t>
  </si>
  <si>
    <t>16.01.1 - 10302/10302/166 - EX CDC 313 FP 1207 ALTRI BENI DI CONSUMO</t>
  </si>
  <si>
    <t>01.02.1 - 10303/10303/2 - DIRITTI, COLLOCAMENTO, MINORANZE LINGUISTICHE E FONDO MOBILITA'</t>
  </si>
  <si>
    <t>U.1.04.01.02.000 - Trasferimenti correnti a Amministrazioni Locali</t>
  </si>
  <si>
    <t>01.04.1 - 10303/10303/5 - EX CDC 105 FP 1303 TRASFERIMENTO MAGGIOR GETTITO IMU</t>
  </si>
  <si>
    <t>U.1.04.01.01.000 - Trasferimenti correnti a Amministrazioni Centrali</t>
  </si>
  <si>
    <t>01.05.1 - 10403/10403/3 - EX CDC 112 FP 1303 TRASFERIMENTI CORRENTI A AMMINISTRAZIONI PUBBLICHE</t>
  </si>
  <si>
    <t>01.07.1 - 10303/10303/8 - EX CDC 106 FP 1303 COMMISSIONE ELETTORALE CIRCONDARIALE TRASFERIMENTO</t>
  </si>
  <si>
    <t>01.10.1 - 10303/10303/3 - EX CDC 104 FP 1303 QUOTA CAPITARIA E DISTACCHI SINDACALI</t>
  </si>
  <si>
    <t>04.01.1 - 10303/10303/11 - EX CDC 202 FP 1300 ISTITUZIONE SCOLASTICA TRASFERIMENTI</t>
  </si>
  <si>
    <t>04.02.1 - 10303/10303/12 - ISTITUZIONE SCOLASTICA TRASFERIMENTI</t>
  </si>
  <si>
    <t>05.02.1 - 10303/10303/28 - UEB 10303 TRASFERIMENTI CORRENTI A ISTITUZIONI SOCIALI PRIVATE</t>
  </si>
  <si>
    <t>U.1.04.04.01.000 - Trasferimenti correnti a Istituzioni Sociali Private</t>
  </si>
  <si>
    <t>05.02.1 - 10303/10303/39 - Trasferimenti correnti a Amministrazioni Locali</t>
  </si>
  <si>
    <t>06.01.1 - 10303/10303/27 - UEB 10303 TRASFERIMENTI CORRENTI A ISTITUZIONI SOCIALI PRIVATE</t>
  </si>
  <si>
    <t>07.01.1 - 10303/10303/24 - UEB 10303 TRASFERIMENTI CORRENTI A ISTITUZIONI SOCIALI PRIVATE</t>
  </si>
  <si>
    <t>07.01.1 - 10303/10303/25 - UEB 10303 TRASFERIMENTI CORRENTI AD ALTRE IMPRESE PARTECIPATE</t>
  </si>
  <si>
    <t>U.1.04.03.02.000 - Trasferimenti correnti a altre imprese partecipate</t>
  </si>
  <si>
    <t>09.02.1 - 10303/10303/32 - UEB 10303 TRASFERIMENTI DI COMPETENZA DEL SERVIZIO FINANZIARIO</t>
  </si>
  <si>
    <t>U.1.04.01.04.000 - Trasferimenti correnti a organismi interni e/o unità locali della amministrazione</t>
  </si>
  <si>
    <t>U.1.04.01.04.001 - Trasferimenti correnti a organismi interni e/o unità locali della amministrazione</t>
  </si>
  <si>
    <t>11.01.1 - 10303/10303/15 - EX CDC 405 FP 1303 VIGILI DEL FUOCO VOLONTARI TRASFERIMENTI</t>
  </si>
  <si>
    <t>13.07.1 - 10303/10303/40 - TRASFERIMENTI DI COMPETENZA DEL SERVIZIO FINANZIARIO - volontari del soccorso</t>
  </si>
  <si>
    <t>U.1.04.04.01.001 - Trasferimenti correnti a Istituzioni Sociali Private</t>
  </si>
  <si>
    <t>16.01.1 - 10303/10303/30 - UEB 10303 TRASFERIMENTI CORRENTI A ISTITUZIONI SOCIALI PRIVATE</t>
  </si>
  <si>
    <t>18.01.1 - 10303/10303/10 - EX CDC 113 FP 1303 UNITE' DES COMMUNES VALDOTAINES WALSER SPESE DI FUNZIONAMENTO</t>
  </si>
  <si>
    <t>18.01.1 - 10303/10303/36 - Restituzione somme Covid vincolate</t>
  </si>
  <si>
    <t>U.1.04.01.01.001 - Trasferimenti correnti a Ministeri</t>
  </si>
  <si>
    <t>50.01.1 - 10304/10304/10 - EX CDC 301 FP 1400 INTERESSI SU MUTUI</t>
  </si>
  <si>
    <t>U.1.07.05.04.000 - Interessi passivi su finanziamenti a medio lungo termine a Imprese</t>
  </si>
  <si>
    <t>Semestrale</t>
  </si>
  <si>
    <t>50.01.1 - 10304/10304/11 - EX CDC 313 FP 1400 INTERESSI SU MUTUI</t>
  </si>
  <si>
    <t>01.03.1 - 10305/10305/51 - capitolo 10305 rimborso entrate non dovute a famiglie</t>
  </si>
  <si>
    <t>U.1.09.99.04.000 - Rimborsi di parte corrente a Famiglie di somme non dovute o incassate in eccesso</t>
  </si>
  <si>
    <t>U.1.09.99.04.001 - Rimborsi di parte corrente a Famiglie di somme non dovute o incassate in eccesso</t>
  </si>
  <si>
    <t>01.04.1 - 10305/10305/14 - EX CDC 105 FP 1512 RIMBORSI DI IMPOSTE E TASSE DI NATURA CORRENTE</t>
  </si>
  <si>
    <t>U.1.09.02.01.000 - Rimborsi di imposte e tasse di natura corrente</t>
  </si>
  <si>
    <t>01.01.1 - 10302/10302/5 - PREMI DI ASSICURAZIONE</t>
  </si>
  <si>
    <t>U.1.10.04.01.000 - Premi di assicurazione contro i danni</t>
  </si>
  <si>
    <t>01.04.1 - 10305/10305/52 - 1.10.03.01.000 IVA A DEBITO GESTIONE COMMERCIALE</t>
  </si>
  <si>
    <t>U.1.10.03.01.000 - Versamenti IVA a debito per le gestioni commerciali</t>
  </si>
  <si>
    <t>U.1.10.03.01.001 - Versamenti IVA a debito per le gestioni commerciali</t>
  </si>
  <si>
    <t>01.05.1 - 10302/10302/102 - EX CDC 112 FP 1239 ASSICURAZIONI</t>
  </si>
  <si>
    <t>01.06.1 - 10302/10302/93 - EX CDC 110 FP 1239 ASSICURAZIONI</t>
  </si>
  <si>
    <t>01.10.1 - 10302/10302/27 - PREMI ASSICURATIVI CONTRO I DANNI</t>
  </si>
  <si>
    <t>09.03.1 - 10302/10302/218 - UEB 10302 ACQUISTO BENI E PRESTAZIONE DI SERVIZI  DEL SERVIZIO FINANZIARIO</t>
  </si>
  <si>
    <t>U.1.10.04.99.000 - Altri premi di assicurazione n.a.c.</t>
  </si>
  <si>
    <t>U.1.10.04.99.999 - Altri premi di assicurazione n.a.c.</t>
  </si>
  <si>
    <t>20.01.1 - 10106/10106/1 - EX CDC 102 FP 1600 FONDO DI RISERVA</t>
  </si>
  <si>
    <t>U.1.10.01.01.000 - Fondo di riserva</t>
  </si>
  <si>
    <t>U.1.10.01.01.001 - Fondi di riserva</t>
  </si>
  <si>
    <t>01.05.2 - 20401/20401/5 - EX CDC 601 FP 2119 BENI IMMOBILI</t>
  </si>
  <si>
    <t>U.2.02.01.09.000 - Beni immobili</t>
  </si>
  <si>
    <t>01.05.2 - 20401/20401/36 - Incarichi professionali per la realizzazione di investimenti - patrimonio</t>
  </si>
  <si>
    <t>U.2.02.03.05.000 - Incarichi professionali per la realizzazione di investimenti</t>
  </si>
  <si>
    <t>U.2.02.03.05.001 - Incarichi professionali per la realizzazione di investimenti</t>
  </si>
  <si>
    <t>01.05.2 - 20401/20401/77 - CUP: J94J22000390006 - Missione 2: Rivoluzione verde e transizione ecologica; Componente 4: Tutela del territorio e della risorsa idrica; Investimento 2.2: "Interventi per la resilienza, la valorizzazione del territorio e l'efficienza energetica 2024</t>
  </si>
  <si>
    <t>01.06.2 - 20401/20401/4 - EX CDC 601 FP 2115 AMMINISTRAZIONE GENERALE VILLA MARGHERITA</t>
  </si>
  <si>
    <t>U.2.02.01.10.000 - Beni immobili di valore culturale, storico ed artistico</t>
  </si>
  <si>
    <t>01.06.2 - 20401/20401/8 - EX CDC 601 FP 2130 AMMINISTRAZIONE GENERALE VILLA MARGHERITA</t>
  </si>
  <si>
    <t>U.2.02.01.05.000 - Attrezzature</t>
  </si>
  <si>
    <t>01.06.2 - 20401/20401/70 - UEB 2.04.01 COSTITUZIONE DI CAPITALI FISSI DI COMPETENZA RESPONSABILE UFFICIO TECNICO</t>
  </si>
  <si>
    <t>01.06.2 - 20401/20401/89 - DIGITALIZZAZIONE ARCHIVIO COMUNALE</t>
  </si>
  <si>
    <t>U.2.02.03.99.000 - Spese di investimento per beni immateriali n.a.c.</t>
  </si>
  <si>
    <t>U.2.02.03.99.001 - Spese di investimento per beni immateriali n.a.c.</t>
  </si>
  <si>
    <t>01.08.2 - 20401/20401/52 - UEB 2.04.01 SOFTWARE</t>
  </si>
  <si>
    <t>U.2.02.03.02.000 - Software</t>
  </si>
  <si>
    <t>01.08.2 - 20401/20401/69 - incarichi professionali per la realizzazione di investimenti</t>
  </si>
  <si>
    <t>01.08.2 - 20401/20401/74 - MISSIONE 1 COMPONENTE 1 Misura 1.4.1 PNRR - Esperienza del Cittadino nei servizi pubblici, CUP J91F22003140006</t>
  </si>
  <si>
    <t>01.08.2 - 20401/20401/78 - Misura 1.4.3 "Adozione piattaforma pagoPA" Comuni (Settembre 2022)" CUP J91F23000020006</t>
  </si>
  <si>
    <t>01.08.2 - 20401/20401/79 - Misura 1.4.4 "Estensione dell'utilizzo delle piattaforme nazionali di identità digitale - SPID CIE" Comuni (Settembre 2022) CUP J91F23000010006</t>
  </si>
  <si>
    <t>01.08.2 - 20401/20401/90 - CUP_J51F24002960006 “Investimento 1.4 “SERVIZI E CITTADINANZA DIGITALE” - MISURA 1.4.4 “Estensione dell'utilizzo dell'anagrafe nazionale digitale (ANPR) - Adesioneallo Stato Civile digitale (ANSC)</t>
  </si>
  <si>
    <t>U.2.02.03.02.001 - Sviluppo software e manutenzione evolutiva</t>
  </si>
  <si>
    <t>03.01.2 - 20401/20401/57 - investimenti</t>
  </si>
  <si>
    <t>U.2.02.01.04.000 - Impianti e macchinari</t>
  </si>
  <si>
    <t>06.01.2 - 20401/20401/20 - EX CDC 603 FP 2114  PRESTAZIONI PROFESSIONALI ESTERNE PER INVESTIMENTI</t>
  </si>
  <si>
    <t>06.01.2 - 20401/20401/21 - EX CDC 603 FP 2115 BENI IMMOBILI</t>
  </si>
  <si>
    <t>06.01.2 - 20401/20401/93 - investimenti su immobili impianti sportivi</t>
  </si>
  <si>
    <t>U.2.02.01.09.016 - Impianti sportivi</t>
  </si>
  <si>
    <t>07.01.2 - 20401/20401/53 - UEB 2.04.01 OPERE DELL'INGEGNO E DIRITTI D'AUTORE</t>
  </si>
  <si>
    <t>U.2.02.03.04.000 - Opere dell'ingegno e Diritti d'autore</t>
  </si>
  <si>
    <t>U.2.02.03.04.001 - Opere dell'ingegno e Diritti d'autore</t>
  </si>
  <si>
    <t>08.01.2 - 20401/20401/41 - EX CDC 605 FP 2113 INCARICHI PROFESSIONALI ESTERNI</t>
  </si>
  <si>
    <t>09.01.2 - 20401/20401/61 - incarichi professionali</t>
  </si>
  <si>
    <t>09.01.2 - 20401/20401/63 - Opere a difesa del suolo</t>
  </si>
  <si>
    <t>09.04.2 - 20401/20401/29 - EX CDC 604 FP 2120 SERVIZIO IDRICO INTEGRATO PROGETTAZIONE E DIREZIONE LAVORI INTERNA - RUP</t>
  </si>
  <si>
    <t>09.04.2 - 20401/20401/44 - UEB 2.04.01 BENI IMMOBILI</t>
  </si>
  <si>
    <t>10.05.2 - 20401/20401/30 - incarichi professionali</t>
  </si>
  <si>
    <t>10.05.2 - 20401/20401/40 - EX CDC 605 FP 2119 BENI IMMOBILI</t>
  </si>
  <si>
    <t>10.05.2 - 20401/20401/86 - manutenzione straordinaria illuminazione pubblica ppp</t>
  </si>
  <si>
    <t>U.2.02.01.09.012 - Infrastrutture stradali</t>
  </si>
  <si>
    <t>10.05.2 - 20401/20401/87 - COSTITUZIONE DI CAPITALI FISSI DI COMPETENZA RESPONSABILE UFFICIO TECNICO - PISTA STRADA RANZOLA</t>
  </si>
  <si>
    <t>11.01.2 - 20401/20401/88 - COSTITUZIONE DI CAPITALI FISSI DI COMPETENZA RESPONSABILE UFFICIO TECNICO - PONTE RADIO  SERVIZI DI PROTEZIONE CIVILE</t>
  </si>
  <si>
    <t>07.01.2 - 20402/20402/7 - UEB 2.04.02 TRASFERIMENTI IN CONTO CAPITALE</t>
  </si>
  <si>
    <t>U.2.03.03.02.000 - Contributi agli investimenti a altre imprese partecipate</t>
  </si>
  <si>
    <t>06.01.2 - 20402/20402/10 - Trasferimenti in conto capitale- sport e tempo libero</t>
  </si>
  <si>
    <t>U.2.04.24.01.000 - Altri trasferimenti in conto capitale n.a.c. a Istituzioni Sociali Private</t>
  </si>
  <si>
    <t>U.2.04.24.01.001 - Altri trasferimenti in conto capitale n.a.c. a Istituzioni Sociali Private</t>
  </si>
  <si>
    <t>50.02.4 - 30303/30303/1 - EX CDC 901 FP 3300 RIMBORSO QUOTA CAPITALE DI MUTUI E PRESTITI</t>
  </si>
  <si>
    <t>U.4.03.01.04.000 - Rimborso Mutui e altri finanziamenti a medio lungo termine a Imprese</t>
  </si>
  <si>
    <t>50.02.4 - 30303/30303/2 - EX CDC 901 FP 3301 RIMBORSO QUOTE DI CAPITALE DI MUTUI A FINAOSTA</t>
  </si>
  <si>
    <t>U.4.03.01.02.000 - Rimborso Mutui e altri finanziamenti a medio lungo termine a Amministrazioni Locali</t>
  </si>
  <si>
    <t>99.01.7 - 4001/4001/99 - UEB 40001 RITENUTE PREVIDENZIALI ED ASSISTENZIALI PER IL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</si>
  <si>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</si>
  <si>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</si>
  <si>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99.01.7 - 4002/4002/1 - UEB 40002  RITENUTE ERARIALI - Iva Istituzionale da riversare all'Erario</t>
  </si>
  <si>
    <t>U.7.01.01.02.000 - Versamento delle ritenute per scissione contabile IVA (split payment)</t>
  </si>
  <si>
    <t>U.7.01.01.02.001 - Versamento delle ritenute per scissione contabile IVA (split payment)</t>
  </si>
  <si>
    <t>99.01.7 - 4002/4002/2 - UEB 40002  RITENUTE ERARIALI - Versamenti di ritenute erariali su Redditi da lavoro dipendente riscosse per conto terzi</t>
  </si>
  <si>
    <t>U.7.01.02.01.000 - Versamenti di ritenute erariali su Redditi da lavoro dipendente riscosse per conto terzi</t>
  </si>
  <si>
    <t>U.7.01.02.01.001 - Versamenti di ritenute erariali su Redditi da lavoro dipendente riscosse per conto terzi</t>
  </si>
  <si>
    <t>99.01.7 - 4002/4002/3 - UEB 40002  RITENUTE ERARIALI - Versamenti di ritenute erariali su Redditi da lavoro autonomo per conto terzi</t>
  </si>
  <si>
    <t>99.01.7 - 4003/4003/99 - UEB 40003  ALTRE RITENUTE AL PERSONALE PER CONTO DI TERZI</t>
  </si>
  <si>
    <t>U.7.01.02.99.000 - Altri versamenti di ritenute al personale dipendente per conto di terzi</t>
  </si>
  <si>
    <t>U.7.01.02.99.999 - Altri versamenti di ritenute al personale dipendente per conto di terzi</t>
  </si>
  <si>
    <t>99.01.7 - 4005/4005/2 - versamento altre ritenute</t>
  </si>
  <si>
    <t>U.7.01.01.99.000 - Versamento di altre ritenute n.a.c.</t>
  </si>
  <si>
    <t>99.01.7 - 4006/4006/99 - UEB 40006 ANTICIPAZIONE DI FONDI PER IL SERVIZIO DI ECONOMATO</t>
  </si>
  <si>
    <t>U.7.01.99.03.000 - Costituzione fondi economali e carte aziendali</t>
  </si>
  <si>
    <t>U.7.01.99.03.001 - Costituzione fondi economali e carte aziendali</t>
  </si>
  <si>
    <t>99.01.7 - 4004/4004/99 - UEB 40004 RESTITUZIONE DI DEPOSITI CAUZIONALI</t>
  </si>
  <si>
    <t>U.7.02.04.02.000 - Restituzione di depositi cauzionali o contrattuali di terzi</t>
  </si>
  <si>
    <t>U.7.02.04.02.001 - Restituzione di depositi cauzionali o contrattuali di terzi</t>
  </si>
  <si>
    <t>99.01.7 - 4005/4005/99 - UEB 40005 SERVIZI PER CONTO DI TERZI</t>
  </si>
  <si>
    <t>U.7.02.99.99.000 - Altre uscite per conto terzi n.a.c.</t>
  </si>
  <si>
    <t>U.7.02.99.99.999 - Altre uscite per conto terzi 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</si>
</sst>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 #,##0.00_-;_-* &quot;-&quot;??_-;_-@_-"/>
    <numFmt numFmtId="168" formatCode="#,##0_ ;[Red]\-#,##0\ "/>
  </numFmts>
  <fonts count="30"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 fillId="0" borderId="0"/>
    <xf numFmtId="167" fontId="29" fillId="0" borderId="0" applyFont="0" applyFill="0" applyBorder="0" applyAlignment="0" applyProtection="0"/>
    <xf numFmtId="0" fontId="2" fillId="0" borderId="0"/>
    <xf numFmtId="0" fontId="3" fillId="0" borderId="0"/>
    <xf numFmtId="0" fontId="2" fillId="0" borderId="0"/>
    <xf numFmtId="0" fontId="2" fillId="0" borderId="0"/>
    <xf numFmtId="0" fontId="29" fillId="0" borderId="0"/>
  </cellStyleXfs>
  <cellXfs count="281">
    <xf numFmtId="0" fontId="0" fillId="0" borderId="0" xfId="0"/>
    <xf numFmtId="0" fontId="10" fillId="2" borderId="1" xfId="12" applyFont="1" applyFill="1" applyBorder="1" applyAlignment="1" applyProtection="1">
      <alignment vertical="center" wrapText="1"/>
    </xf>
    <xf numFmtId="4" fontId="18" fillId="2" borderId="1" xfId="12" applyNumberFormat="1" applyFont="1" applyFill="1" applyBorder="1" applyProtection="1"/>
    <xf numFmtId="4" fontId="18" fillId="2" borderId="2" xfId="12" applyNumberFormat="1" applyFont="1" applyFill="1" applyBorder="1" applyProtection="1"/>
    <xf numFmtId="4" fontId="14" fillId="2" borderId="1" xfId="12" applyNumberFormat="1" applyFont="1" applyFill="1" applyBorder="1" applyAlignment="1" applyProtection="1">
      <alignment horizontal="center" vertical="center" wrapText="1"/>
    </xf>
    <xf numFmtId="4" fontId="14" fillId="2" borderId="2" xfId="12" applyNumberFormat="1" applyFont="1" applyFill="1" applyBorder="1" applyAlignment="1" applyProtection="1">
      <alignment horizontal="center" vertical="center" wrapText="1"/>
    </xf>
    <xf numFmtId="0" fontId="6" fillId="0" borderId="0" xfId="12" applyFont="1" applyBorder="1" applyAlignment="1" applyProtection="1">
      <alignment horizontal="left" vertical="center"/>
    </xf>
    <xf numFmtId="0" fontId="6" fillId="0" borderId="0" xfId="12" applyFont="1" applyProtection="1"/>
    <xf numFmtId="0" fontId="6" fillId="0" borderId="3" xfId="12" applyFont="1" applyBorder="1" applyAlignment="1" applyProtection="1">
      <alignment horizontal="left" vertical="center"/>
    </xf>
    <xf numFmtId="0" fontId="11" fillId="0" borderId="3" xfId="12" applyFont="1" applyBorder="1" applyAlignment="1" applyProtection="1">
      <alignment wrapText="1"/>
    </xf>
    <xf numFmtId="0" fontId="6" fillId="0" borderId="0" xfId="12" applyFont="1" applyAlignment="1" applyProtection="1">
      <alignment horizontal="left"/>
    </xf>
    <xf numFmtId="0" fontId="12" fillId="0" borderId="1" xfId="12" applyFont="1" applyBorder="1" applyAlignment="1" applyProtection="1">
      <alignment horizontal="center" vertical="center" wrapText="1"/>
    </xf>
    <xf numFmtId="0" fontId="12" fillId="0" borderId="4" xfId="12" applyFont="1" applyBorder="1" applyAlignment="1" applyProtection="1">
      <alignment horizontal="center" vertical="center" wrapText="1"/>
    </xf>
    <xf numFmtId="0" fontId="12" fillId="0" borderId="5" xfId="12" applyFont="1" applyBorder="1" applyAlignment="1" applyProtection="1">
      <alignment horizontal="center" vertical="center" wrapText="1"/>
    </xf>
    <xf numFmtId="0" fontId="12" fillId="0" borderId="6" xfId="12" applyFont="1" applyBorder="1" applyAlignment="1" applyProtection="1">
      <alignment horizontal="center" vertical="center" wrapText="1"/>
    </xf>
    <xf numFmtId="0" fontId="12" fillId="0" borderId="7" xfId="12" applyFont="1" applyBorder="1" applyAlignment="1" applyProtection="1">
      <alignment horizontal="center" vertical="center" wrapText="1"/>
    </xf>
    <xf numFmtId="0" fontId="12" fillId="0" borderId="8" xfId="12" applyFont="1" applyBorder="1" applyAlignment="1" applyProtection="1">
      <alignment horizontal="center" vertical="center" wrapText="1"/>
    </xf>
    <xf numFmtId="0" fontId="6" fillId="0" borderId="9" xfId="12" applyFont="1" applyBorder="1" applyAlignment="1" applyProtection="1">
      <alignment horizontal="left" vertical="center"/>
    </xf>
    <xf numFmtId="0" fontId="10" fillId="0" borderId="10" xfId="12" applyFont="1" applyBorder="1" applyAlignment="1" applyProtection="1">
      <alignment horizontal="left" vertical="center"/>
    </xf>
    <xf numFmtId="168" fontId="14" fillId="0" borderId="0" xfId="12" applyNumberFormat="1" applyFont="1" applyBorder="1" applyAlignment="1" applyProtection="1">
      <alignment horizontal="center" vertical="center" wrapText="1"/>
    </xf>
    <xf numFmtId="0" fontId="6" fillId="0" borderId="0" xfId="12" applyFont="1" applyAlignment="1" applyProtection="1">
      <alignment horizontal="center" vertical="center"/>
    </xf>
    <xf numFmtId="0" fontId="10" fillId="0" borderId="11" xfId="12" applyFont="1" applyBorder="1" applyAlignment="1" applyProtection="1">
      <alignment vertical="center" wrapText="1"/>
    </xf>
    <xf numFmtId="0" fontId="14" fillId="0" borderId="0" xfId="12" applyFont="1" applyBorder="1" applyAlignment="1" applyProtection="1">
      <alignment horizontal="center" vertical="center" wrapText="1"/>
    </xf>
    <xf numFmtId="0" fontId="6" fillId="0" borderId="0" xfId="12" applyFont="1" applyAlignment="1" applyProtection="1">
      <alignment vertical="center"/>
    </xf>
    <xf numFmtId="0" fontId="10" fillId="0" borderId="12" xfId="12" applyFont="1" applyBorder="1" applyAlignment="1" applyProtection="1">
      <alignment horizontal="left" vertical="center"/>
    </xf>
    <xf numFmtId="0" fontId="14" fillId="0" borderId="12" xfId="12" applyFont="1" applyBorder="1" applyAlignment="1" applyProtection="1">
      <alignment horizontal="center" vertical="center" wrapText="1"/>
    </xf>
    <xf numFmtId="0" fontId="14" fillId="0" borderId="3" xfId="12" applyFont="1" applyBorder="1" applyAlignment="1" applyProtection="1">
      <alignment horizontal="center" vertical="center" wrapText="1"/>
    </xf>
    <xf numFmtId="0" fontId="11" fillId="0" borderId="13" xfId="8" applyFont="1" applyBorder="1" applyAlignment="1" applyProtection="1">
      <alignment horizontal="left" vertical="center"/>
    </xf>
    <xf numFmtId="0" fontId="11" fillId="0" borderId="14" xfId="8" applyFont="1" applyBorder="1" applyAlignment="1" applyProtection="1">
      <alignment horizontal="left" vertical="center"/>
    </xf>
    <xf numFmtId="0" fontId="11" fillId="0" borderId="15" xfId="8" applyFont="1" applyBorder="1" applyAlignment="1" applyProtection="1">
      <alignment horizontal="left" vertical="center"/>
    </xf>
    <xf numFmtId="0" fontId="11" fillId="0" borderId="16" xfId="8" applyFont="1" applyBorder="1" applyAlignment="1" applyProtection="1">
      <alignment horizontal="left" vertical="center"/>
    </xf>
    <xf numFmtId="0" fontId="18" fillId="0" borderId="15" xfId="8" applyFont="1" applyBorder="1" applyAlignment="1" applyProtection="1">
      <alignment horizontal="left" vertical="center"/>
    </xf>
    <xf numFmtId="0" fontId="18" fillId="0" borderId="14" xfId="8" applyFont="1" applyBorder="1" applyAlignment="1" applyProtection="1">
      <alignment horizontal="left" vertical="center" wrapText="1"/>
    </xf>
    <xf numFmtId="0" fontId="10" fillId="0" borderId="0" xfId="12" applyFont="1" applyProtection="1"/>
    <xf numFmtId="0" fontId="18" fillId="0" borderId="14" xfId="8" applyFont="1" applyBorder="1" applyAlignment="1" applyProtection="1">
      <alignment horizontal="left" vertical="center"/>
    </xf>
    <xf numFmtId="0" fontId="11" fillId="0" borderId="14" xfId="8" applyFont="1" applyBorder="1" applyAlignment="1" applyProtection="1">
      <alignment horizontal="left" vertical="center" wrapText="1"/>
    </xf>
    <xf numFmtId="0" fontId="18" fillId="0" borderId="17" xfId="8" applyFont="1" applyBorder="1" applyAlignment="1" applyProtection="1">
      <alignment horizontal="left" vertical="center"/>
    </xf>
    <xf numFmtId="0" fontId="6" fillId="0" borderId="18" xfId="12" applyFont="1" applyBorder="1" applyAlignment="1" applyProtection="1">
      <alignment horizontal="left" vertical="center" wrapText="1"/>
    </xf>
    <xf numFmtId="0" fontId="11" fillId="0" borderId="0" xfId="12" applyFont="1" applyBorder="1" applyProtection="1"/>
    <xf numFmtId="0" fontId="10" fillId="0" borderId="0" xfId="12" applyFont="1" applyBorder="1" applyAlignment="1" applyProtection="1">
      <alignment horizontal="left" vertical="center" wrapText="1"/>
    </xf>
    <xf numFmtId="0" fontId="18" fillId="0" borderId="14" xfId="8" applyFont="1" applyBorder="1" applyAlignment="1" applyProtection="1">
      <alignment horizontal="left" vertical="top" wrapText="1"/>
    </xf>
    <xf numFmtId="0" fontId="11" fillId="0" borderId="17" xfId="8" applyFont="1" applyBorder="1" applyAlignment="1" applyProtection="1">
      <alignment horizontal="left" vertical="center"/>
    </xf>
    <xf numFmtId="0" fontId="6" fillId="0" borderId="0" xfId="12" applyFont="1" applyBorder="1" applyAlignment="1" applyProtection="1">
      <alignment horizontal="left" vertical="center" wrapText="1"/>
    </xf>
    <xf numFmtId="4" fontId="15" fillId="0" borderId="0" xfId="12" applyNumberFormat="1" applyFont="1" applyBorder="1" applyAlignment="1" applyProtection="1">
      <alignment horizontal="right"/>
    </xf>
    <xf numFmtId="4" fontId="15" fillId="0" borderId="19" xfId="12" applyNumberFormat="1" applyFont="1" applyBorder="1" applyAlignment="1" applyProtection="1">
      <alignment horizontal="right"/>
    </xf>
    <xf numFmtId="0" fontId="6" fillId="0" borderId="20" xfId="12" applyFont="1" applyBorder="1" applyAlignment="1" applyProtection="1">
      <alignment horizontal="left" vertical="center"/>
    </xf>
    <xf numFmtId="0" fontId="10" fillId="0" borderId="17" xfId="12" applyFont="1" applyBorder="1" applyAlignment="1" applyProtection="1">
      <alignment horizontal="right" vertical="center"/>
    </xf>
    <xf numFmtId="0" fontId="6" fillId="0" borderId="21" xfId="12" applyFont="1" applyBorder="1" applyAlignment="1" applyProtection="1">
      <alignment horizontal="left" vertical="center"/>
    </xf>
    <xf numFmtId="0" fontId="6" fillId="0" borderId="0" xfId="12" applyFont="1" applyAlignment="1" applyProtection="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pplyProtection="1">
      <alignment horizontal="right" wrapText="1"/>
    </xf>
    <xf numFmtId="3" fontId="16" fillId="0" borderId="23" xfId="12" applyNumberFormat="1" applyFont="1" applyBorder="1" applyAlignment="1" applyProtection="1">
      <alignment horizontal="right" wrapText="1"/>
    </xf>
    <xf numFmtId="3" fontId="16" fillId="0" borderId="24" xfId="12" applyNumberFormat="1" applyFont="1" applyBorder="1" applyAlignment="1" applyProtection="1">
      <alignment horizontal="right" wrapText="1"/>
    </xf>
    <xf numFmtId="3" fontId="16" fillId="0" borderId="25" xfId="12" applyNumberFormat="1" applyFont="1" applyBorder="1" applyAlignment="1" applyProtection="1">
      <alignment horizontal="right" wrapText="1"/>
    </xf>
    <xf numFmtId="3" fontId="16" fillId="0" borderId="26" xfId="12" applyNumberFormat="1" applyFont="1" applyBorder="1" applyAlignment="1" applyProtection="1">
      <alignment horizontal="right" wrapText="1"/>
    </xf>
    <xf numFmtId="3" fontId="16" fillId="0" borderId="27" xfId="12" applyNumberFormat="1" applyFont="1" applyBorder="1" applyAlignment="1" applyProtection="1">
      <alignment horizontal="right" wrapText="1"/>
    </xf>
    <xf numFmtId="3" fontId="16" fillId="0" borderId="28" xfId="12" applyNumberFormat="1" applyFont="1" applyBorder="1" applyAlignment="1" applyProtection="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pplyProtection="1">
      <alignment horizontal="right" wrapText="1"/>
    </xf>
    <xf numFmtId="3" fontId="19" fillId="0" borderId="27" xfId="12" applyNumberFormat="1" applyFont="1" applyBorder="1" applyAlignment="1" applyProtection="1">
      <alignment horizontal="right" wrapText="1"/>
    </xf>
    <xf numFmtId="3" fontId="19" fillId="0" borderId="28" xfId="12" applyNumberFormat="1" applyFont="1" applyBorder="1" applyAlignment="1" applyProtection="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pplyProtection="1">
      <alignment horizontal="right"/>
    </xf>
    <xf numFmtId="3" fontId="19" fillId="0" borderId="40" xfId="12" applyNumberFormat="1" applyFont="1" applyBorder="1" applyAlignment="1" applyProtection="1">
      <alignment horizontal="right"/>
    </xf>
    <xf numFmtId="3" fontId="19" fillId="0" borderId="41" xfId="12" applyNumberFormat="1" applyFont="1" applyBorder="1" applyAlignment="1" applyProtection="1">
      <alignment horizontal="right"/>
    </xf>
    <xf numFmtId="3" fontId="18" fillId="0" borderId="2" xfId="12" applyNumberFormat="1" applyFont="1" applyBorder="1" applyProtection="1">
      <protection locked="0"/>
    </xf>
    <xf numFmtId="3" fontId="18" fillId="0" borderId="40" xfId="12" applyNumberFormat="1" applyFont="1" applyBorder="1" applyAlignment="1" applyProtection="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pplyProtection="1">
      <alignment horizontal="right" wrapText="1"/>
    </xf>
    <xf numFmtId="3" fontId="19" fillId="0" borderId="49" xfId="12" applyNumberFormat="1" applyFont="1" applyBorder="1" applyAlignment="1" applyProtection="1">
      <alignment horizontal="right" wrapText="1"/>
    </xf>
    <xf numFmtId="3" fontId="19" fillId="0" borderId="50" xfId="12" applyNumberFormat="1" applyFont="1" applyBorder="1" applyAlignment="1" applyProtection="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xf>
    <xf numFmtId="3" fontId="19" fillId="0" borderId="53" xfId="12" applyNumberFormat="1" applyFont="1" applyBorder="1" applyAlignment="1" applyProtection="1">
      <alignment horizontal="right"/>
    </xf>
    <xf numFmtId="3" fontId="19" fillId="0" borderId="51" xfId="12" applyNumberFormat="1" applyFont="1" applyBorder="1" applyAlignment="1" applyProtection="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pplyProtection="1">
      <alignment horizontal="right"/>
    </xf>
    <xf numFmtId="3" fontId="21" fillId="0" borderId="55" xfId="12" applyNumberFormat="1" applyFont="1" applyBorder="1" applyAlignment="1" applyProtection="1">
      <alignment horizontal="right"/>
    </xf>
    <xf numFmtId="3" fontId="21" fillId="0" borderId="56" xfId="12" applyNumberFormat="1" applyFont="1" applyBorder="1" applyAlignment="1" applyProtection="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pplyProtection="1">
      <alignment horizontal="right"/>
    </xf>
    <xf numFmtId="3" fontId="19" fillId="0" borderId="60" xfId="12" applyNumberFormat="1" applyFont="1" applyBorder="1" applyAlignment="1" applyProtection="1">
      <alignment horizontal="right"/>
    </xf>
    <xf numFmtId="3" fontId="19" fillId="0" borderId="61" xfId="12" applyNumberFormat="1" applyFont="1" applyBorder="1" applyAlignment="1" applyProtection="1">
      <alignment horizontal="right"/>
    </xf>
    <xf numFmtId="3" fontId="12" fillId="0" borderId="4" xfId="12" applyNumberFormat="1" applyFont="1" applyBorder="1" applyAlignment="1" applyProtection="1">
      <alignment horizontal="right" vertical="center" wrapText="1"/>
    </xf>
    <xf numFmtId="3" fontId="19" fillId="0" borderId="4" xfId="12" applyNumberFormat="1" applyFont="1" applyBorder="1" applyAlignment="1" applyProtection="1">
      <alignment horizontal="right"/>
    </xf>
    <xf numFmtId="3" fontId="12" fillId="0" borderId="2" xfId="12" applyNumberFormat="1" applyFont="1" applyBorder="1" applyAlignment="1" applyProtection="1">
      <alignment horizontal="right" vertical="center" wrapText="1"/>
    </xf>
    <xf numFmtId="0" fontId="10" fillId="0" borderId="3" xfId="12" applyFont="1" applyBorder="1" applyAlignment="1" applyProtection="1">
      <alignment horizontal="right" vertical="center" wrapText="1"/>
    </xf>
    <xf numFmtId="0" fontId="10" fillId="0" borderId="12" xfId="12" applyFont="1" applyBorder="1" applyAlignment="1" applyProtection="1">
      <alignment horizontal="right" vertical="center" wrapText="1"/>
    </xf>
    <xf numFmtId="0" fontId="9" fillId="0" borderId="62" xfId="12" applyFont="1" applyBorder="1" applyAlignment="1" applyProtection="1">
      <alignment horizontal="left" vertical="center" wrapText="1"/>
    </xf>
    <xf numFmtId="0" fontId="9" fillId="0" borderId="63" xfId="12" applyFont="1" applyBorder="1" applyAlignment="1" applyProtection="1">
      <alignment horizontal="left" vertical="center" wrapText="1"/>
    </xf>
    <xf numFmtId="0" fontId="10" fillId="0" borderId="64" xfId="12" applyFont="1" applyBorder="1" applyAlignment="1" applyProtection="1">
      <alignment horizontal="right" vertical="center" wrapText="1"/>
    </xf>
    <xf numFmtId="0" fontId="10" fillId="0" borderId="64" xfId="12" applyFont="1" applyBorder="1" applyAlignment="1" applyProtection="1">
      <alignment horizontal="right" vertical="center"/>
    </xf>
    <xf numFmtId="0" fontId="10" fillId="0" borderId="11" xfId="12" applyFont="1" applyBorder="1" applyAlignment="1" applyProtection="1">
      <alignment horizontal="right" vertical="center"/>
    </xf>
    <xf numFmtId="0" fontId="28" fillId="0" borderId="0" xfId="12" applyFont="1" applyBorder="1" applyAlignment="1" applyProtection="1">
      <alignment horizontal="left" vertical="center"/>
    </xf>
    <xf numFmtId="0" fontId="11" fillId="0" borderId="13" xfId="11" applyFont="1" applyBorder="1" applyAlignment="1" applyProtection="1">
      <alignment horizontal="left" vertical="center"/>
    </xf>
    <xf numFmtId="0" fontId="11" fillId="0" borderId="14" xfId="11" applyFont="1" applyBorder="1" applyAlignment="1" applyProtection="1">
      <alignment horizontal="left" vertical="center"/>
    </xf>
    <xf numFmtId="0" fontId="11" fillId="0" borderId="15" xfId="11" applyFont="1" applyBorder="1" applyAlignment="1" applyProtection="1">
      <alignment horizontal="left" vertical="center"/>
    </xf>
    <xf numFmtId="0" fontId="8" fillId="0" borderId="65" xfId="11" applyFont="1" applyBorder="1" applyAlignment="1" applyProtection="1">
      <alignment horizontal="left" vertical="center" wrapText="1"/>
    </xf>
    <xf numFmtId="0" fontId="8" fillId="0" borderId="16" xfId="11" applyFont="1" applyBorder="1" applyAlignment="1" applyProtection="1">
      <alignment horizontal="left" vertical="center" wrapText="1"/>
    </xf>
    <xf numFmtId="0" fontId="18" fillId="0" borderId="15" xfId="11" applyFont="1" applyBorder="1" applyAlignment="1" applyProtection="1">
      <alignment horizontal="left" vertical="center"/>
    </xf>
    <xf numFmtId="0" fontId="18" fillId="0" borderId="14" xfId="11" applyFont="1" applyBorder="1" applyAlignment="1" applyProtection="1">
      <alignment horizontal="left" vertical="center" wrapText="1"/>
    </xf>
    <xf numFmtId="0" fontId="18" fillId="0" borderId="14" xfId="11" applyFont="1" applyBorder="1" applyAlignment="1" applyProtection="1">
      <alignment horizontal="left" vertical="center"/>
    </xf>
    <xf numFmtId="0" fontId="11" fillId="0" borderId="14" xfId="11" applyFont="1" applyBorder="1" applyAlignment="1" applyProtection="1">
      <alignment horizontal="left" vertical="center" wrapText="1"/>
    </xf>
    <xf numFmtId="3" fontId="19" fillId="0" borderId="66" xfId="12" applyNumberFormat="1" applyFont="1" applyBorder="1" applyAlignment="1" applyProtection="1">
      <alignment horizontal="right" wrapText="1"/>
    </xf>
    <xf numFmtId="3" fontId="19" fillId="0" borderId="67" xfId="12" applyNumberFormat="1" applyFont="1" applyBorder="1" applyAlignment="1" applyProtection="1">
      <alignment horizontal="right" wrapText="1"/>
    </xf>
    <xf numFmtId="3" fontId="19" fillId="0" borderId="68" xfId="12" applyNumberFormat="1" applyFont="1" applyBorder="1" applyAlignment="1" applyProtection="1">
      <alignment horizontal="right" wrapText="1"/>
    </xf>
    <xf numFmtId="0" fontId="18" fillId="0" borderId="17" xfId="11" applyFont="1" applyBorder="1" applyAlignment="1" applyProtection="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pplyProtection="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pplyProtection="1">
      <alignment horizontal="right"/>
    </xf>
    <xf numFmtId="3" fontId="19" fillId="0" borderId="28" xfId="12" applyNumberFormat="1" applyFont="1" applyBorder="1" applyAlignment="1" applyProtection="1">
      <alignment horizontal="right"/>
    </xf>
    <xf numFmtId="3" fontId="19" fillId="0" borderId="25" xfId="12" applyNumberFormat="1" applyFont="1" applyBorder="1" applyAlignment="1" applyProtection="1">
      <alignment horizontal="right"/>
    </xf>
    <xf numFmtId="0" fontId="11" fillId="0" borderId="14" xfId="11" applyFont="1" applyBorder="1" applyAlignment="1" applyProtection="1">
      <alignment horizontal="left" vertical="top" wrapText="1"/>
    </xf>
    <xf numFmtId="0" fontId="8" fillId="0" borderId="65" xfId="11" applyFont="1" applyBorder="1" applyAlignment="1" applyProtection="1">
      <alignment horizontal="left" vertical="top" wrapText="1"/>
    </xf>
    <xf numFmtId="0" fontId="8" fillId="0" borderId="14" xfId="11" applyFont="1" applyBorder="1" applyAlignment="1" applyProtection="1">
      <alignment horizontal="left" vertical="top" wrapText="1"/>
    </xf>
    <xf numFmtId="0" fontId="18" fillId="0" borderId="14" xfId="11" applyFont="1" applyBorder="1" applyAlignment="1" applyProtection="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pplyProtection="1">
      <alignment horizontal="right"/>
    </xf>
    <xf numFmtId="3" fontId="21" fillId="0" borderId="27" xfId="12" applyNumberFormat="1" applyFont="1" applyBorder="1" applyAlignment="1" applyProtection="1">
      <alignment horizontal="right"/>
    </xf>
    <xf numFmtId="3" fontId="21" fillId="0" borderId="28" xfId="12" applyNumberFormat="1" applyFont="1" applyBorder="1" applyAlignment="1" applyProtection="1">
      <alignment horizontal="right"/>
    </xf>
    <xf numFmtId="0" fontId="11" fillId="0" borderId="17" xfId="11" applyFont="1" applyBorder="1" applyAlignment="1" applyProtection="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pplyProtection="1">
      <alignment horizontal="left" vertical="center"/>
    </xf>
    <xf numFmtId="0" fontId="8" fillId="0" borderId="82" xfId="11" applyFont="1" applyBorder="1" applyAlignment="1" applyProtection="1">
      <alignment horizontal="left" vertical="center" wrapText="1"/>
    </xf>
    <xf numFmtId="0" fontId="8" fillId="0" borderId="32" xfId="11" applyFont="1" applyBorder="1" applyAlignment="1" applyProtection="1">
      <alignment horizontal="left" vertical="center" wrapText="1"/>
    </xf>
    <xf numFmtId="0" fontId="8" fillId="0" borderId="27" xfId="11" applyFont="1" applyBorder="1" applyAlignment="1" applyProtection="1">
      <alignment horizontal="left" vertical="center" wrapText="1"/>
    </xf>
    <xf numFmtId="0" fontId="8" fillId="0" borderId="23" xfId="11" applyFont="1" applyBorder="1" applyAlignment="1" applyProtection="1">
      <alignment horizontal="left" vertical="center" wrapText="1"/>
    </xf>
    <xf numFmtId="0" fontId="8" fillId="0" borderId="83" xfId="11" applyFont="1" applyBorder="1" applyAlignment="1" applyProtection="1">
      <alignment horizontal="left" vertical="center" wrapText="1"/>
    </xf>
    <xf numFmtId="0" fontId="8" fillId="0" borderId="34" xfId="11" applyFont="1" applyBorder="1" applyAlignment="1" applyProtection="1">
      <alignment horizontal="left" vertical="center" wrapText="1"/>
    </xf>
    <xf numFmtId="0" fontId="8" fillId="0" borderId="28" xfId="11" applyFont="1" applyBorder="1" applyAlignment="1" applyProtection="1">
      <alignment horizontal="left" vertical="center" wrapText="1"/>
    </xf>
    <xf numFmtId="0" fontId="8" fillId="0" borderId="24" xfId="11" applyFont="1" applyBorder="1" applyAlignment="1" applyProtection="1">
      <alignment horizontal="left" vertical="center" wrapText="1"/>
    </xf>
    <xf numFmtId="3" fontId="16" fillId="0" borderId="84" xfId="12" applyNumberFormat="1" applyFont="1" applyBorder="1" applyAlignment="1" applyProtection="1">
      <alignment horizontal="right" wrapText="1"/>
    </xf>
    <xf numFmtId="3" fontId="16" fillId="0" borderId="82" xfId="12" applyNumberFormat="1" applyFont="1" applyBorder="1" applyAlignment="1" applyProtection="1">
      <alignment horizontal="right" wrapText="1"/>
    </xf>
    <xf numFmtId="3" fontId="20" fillId="0" borderId="82" xfId="12" applyNumberFormat="1" applyFont="1" applyBorder="1" applyAlignment="1" applyProtection="1">
      <alignment horizontal="right" wrapText="1"/>
    </xf>
    <xf numFmtId="3" fontId="20" fillId="0" borderId="83" xfId="12" applyNumberFormat="1" applyFont="1" applyBorder="1" applyAlignment="1" applyProtection="1">
      <alignment horizontal="right" wrapText="1"/>
    </xf>
    <xf numFmtId="0" fontId="8" fillId="0" borderId="85" xfId="11" applyFont="1" applyBorder="1" applyAlignment="1" applyProtection="1">
      <alignment horizontal="left" vertical="center" wrapText="1"/>
    </xf>
    <xf numFmtId="0" fontId="8" fillId="0" borderId="87" xfId="11" applyFont="1" applyBorder="1" applyAlignment="1" applyProtection="1">
      <alignment horizontal="left" vertical="center" wrapText="1"/>
    </xf>
    <xf numFmtId="0" fontId="8" fillId="0" borderId="86" xfId="11" applyFont="1" applyBorder="1" applyAlignment="1" applyProtection="1">
      <alignment horizontal="left" vertical="center" wrapText="1"/>
    </xf>
    <xf numFmtId="0" fontId="8" fillId="0" borderId="88" xfId="11" applyFont="1" applyBorder="1" applyAlignment="1" applyProtection="1">
      <alignment horizontal="left" vertical="center" wrapText="1"/>
    </xf>
    <xf numFmtId="3" fontId="16" fillId="0" borderId="89" xfId="12" applyNumberFormat="1" applyFont="1" applyBorder="1" applyAlignment="1" applyProtection="1">
      <alignment horizontal="right" wrapText="1"/>
    </xf>
    <xf numFmtId="3" fontId="20" fillId="0" borderId="87" xfId="12" applyNumberFormat="1" applyFont="1" applyBorder="1" applyAlignment="1" applyProtection="1">
      <alignment horizontal="right" wrapText="1"/>
    </xf>
    <xf numFmtId="3" fontId="16" fillId="0" borderId="87" xfId="12" applyNumberFormat="1" applyFont="1" applyBorder="1" applyAlignment="1" applyProtection="1">
      <alignment horizontal="right" wrapText="1"/>
    </xf>
    <xf numFmtId="3" fontId="20" fillId="0" borderId="88" xfId="12" applyNumberFormat="1" applyFont="1" applyBorder="1" applyAlignment="1" applyProtection="1">
      <alignment horizontal="right" wrapText="1"/>
    </xf>
    <xf numFmtId="0" fontId="8" fillId="0" borderId="90" xfId="11" applyFont="1" applyBorder="1" applyAlignment="1" applyProtection="1">
      <alignment horizontal="left" vertical="center" wrapText="1"/>
    </xf>
    <xf numFmtId="0" fontId="8" fillId="0" borderId="91" xfId="11" applyFont="1" applyBorder="1" applyAlignment="1" applyProtection="1">
      <alignment horizontal="left" vertical="center" wrapText="1"/>
    </xf>
    <xf numFmtId="3" fontId="16" fillId="0" borderId="92" xfId="12" applyNumberFormat="1" applyFont="1" applyBorder="1" applyAlignment="1" applyProtection="1">
      <alignment horizontal="right" wrapText="1"/>
    </xf>
    <xf numFmtId="3" fontId="20" fillId="0" borderId="90" xfId="12" applyNumberFormat="1" applyFont="1" applyBorder="1" applyAlignment="1" applyProtection="1">
      <alignment horizontal="right" wrapText="1"/>
    </xf>
    <xf numFmtId="3" fontId="16" fillId="0" borderId="90" xfId="12" applyNumberFormat="1" applyFont="1" applyBorder="1" applyAlignment="1" applyProtection="1">
      <alignment horizontal="right" wrapText="1"/>
    </xf>
    <xf numFmtId="3" fontId="20" fillId="0" borderId="91" xfId="12" applyNumberFormat="1" applyFont="1" applyBorder="1" applyAlignment="1" applyProtection="1">
      <alignment horizontal="right" wrapText="1"/>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82"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pplyProtection="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27"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28"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pplyProtection="1">
      <alignment horizontal="left" vertical="center" wrapText="1"/>
    </xf>
    <xf numFmtId="0" fontId="8" fillId="0" borderId="68" xfId="11" applyFont="1" applyBorder="1" applyAlignment="1" applyProtection="1">
      <alignment horizontal="left" vertical="center" wrapText="1"/>
    </xf>
    <xf numFmtId="0" fontId="8" fillId="0" borderId="33" xfId="11" applyFont="1" applyBorder="1" applyAlignment="1" applyProtection="1">
      <alignment horizontal="left" vertical="center" wrapText="1"/>
    </xf>
    <xf numFmtId="0" fontId="8" fillId="0" borderId="93" xfId="11" applyFont="1" applyBorder="1" applyAlignment="1" applyProtection="1">
      <alignment horizontal="left" vertical="center" wrapText="1"/>
    </xf>
    <xf numFmtId="0" fontId="8" fillId="0" borderId="29" xfId="11" applyFont="1" applyBorder="1" applyAlignment="1" applyProtection="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83"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6" xfId="11" applyFont="1" applyBorder="1" applyAlignment="1" applyProtection="1">
      <alignment horizontal="left" vertical="center" wrapText="1"/>
    </xf>
    <xf numFmtId="0" fontId="4" fillId="0" borderId="0" xfId="12" applyFont="1" applyBorder="1" applyAlignment="1" applyProtection="1">
      <alignment horizontal="left" vertical="center" wrapText="1"/>
    </xf>
    <xf numFmtId="0" fontId="5" fillId="0" borderId="0" xfId="12" applyFont="1" applyBorder="1" applyAlignment="1" applyProtection="1">
      <alignment horizontal="left" vertical="center" wrapText="1"/>
    </xf>
    <xf numFmtId="0" fontId="10" fillId="0" borderId="69" xfId="12" applyFont="1" applyBorder="1" applyAlignment="1" applyProtection="1">
      <alignment horizontal="center" vertical="center" wrapText="1"/>
    </xf>
    <xf numFmtId="0" fontId="10" fillId="0" borderId="70" xfId="12" applyFont="1" applyBorder="1" applyAlignment="1" applyProtection="1">
      <alignment horizontal="center" vertical="center" wrapText="1"/>
    </xf>
    <xf numFmtId="0" fontId="10" fillId="0" borderId="71" xfId="12" applyFont="1" applyBorder="1" applyAlignment="1" applyProtection="1">
      <alignment horizontal="center" vertical="center"/>
    </xf>
    <xf numFmtId="0" fontId="10" fillId="0" borderId="20" xfId="12" applyFont="1" applyBorder="1" applyAlignment="1" applyProtection="1">
      <alignment horizontal="center" vertical="center"/>
    </xf>
    <xf numFmtId="0" fontId="10" fillId="0" borderId="21" xfId="12" applyFont="1" applyBorder="1" applyAlignment="1" applyProtection="1">
      <alignment horizontal="center" vertical="center"/>
    </xf>
    <xf numFmtId="0" fontId="10" fillId="0" borderId="10" xfId="12" applyFont="1" applyBorder="1" applyAlignment="1" applyProtection="1">
      <alignment horizontal="right" vertical="center" wrapText="1"/>
    </xf>
    <xf numFmtId="0" fontId="10" fillId="0" borderId="72" xfId="12" applyFont="1" applyBorder="1" applyAlignment="1" applyProtection="1">
      <alignment horizontal="right" vertical="center" wrapText="1"/>
    </xf>
    <xf numFmtId="0" fontId="10" fillId="0" borderId="73" xfId="12" applyFont="1" applyBorder="1" applyAlignment="1" applyProtection="1">
      <alignment horizontal="center" vertical="center"/>
    </xf>
    <xf numFmtId="0" fontId="10" fillId="0" borderId="10" xfId="12" applyFont="1" applyBorder="1" applyAlignment="1" applyProtection="1">
      <alignment horizontal="center" vertical="center"/>
    </xf>
    <xf numFmtId="0" fontId="12" fillId="0" borderId="0" xfId="12" applyFont="1" applyBorder="1" applyAlignment="1" applyProtection="1">
      <alignment horizontal="center" vertical="center" wrapText="1"/>
    </xf>
    <xf numFmtId="0" fontId="12" fillId="0" borderId="74" xfId="12" applyFont="1" applyBorder="1" applyAlignment="1" applyProtection="1">
      <alignment horizontal="center" vertical="center" wrapText="1"/>
    </xf>
    <xf numFmtId="0" fontId="10" fillId="0" borderId="11" xfId="12" applyFont="1" applyBorder="1" applyAlignment="1" applyProtection="1">
      <alignment horizontal="right" vertical="center" wrapText="1"/>
    </xf>
    <xf numFmtId="0" fontId="10" fillId="0" borderId="75" xfId="12" applyFont="1" applyBorder="1" applyAlignment="1" applyProtection="1">
      <alignment horizontal="right" vertical="center" wrapText="1"/>
    </xf>
    <xf numFmtId="0" fontId="10" fillId="0" borderId="71" xfId="12" applyFont="1" applyBorder="1" applyAlignment="1" applyProtection="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8" fillId="0" borderId="0" xfId="12" quotePrefix="1" applyFont="1" applyBorder="1" applyAlignment="1" applyProtection="1">
      <alignment horizontal="left" vertical="top" wrapText="1"/>
    </xf>
    <xf numFmtId="0" fontId="10" fillId="0" borderId="11" xfId="12" applyFont="1" applyBorder="1" applyAlignment="1" applyProtection="1">
      <alignment horizontal="center" vertical="center"/>
    </xf>
    <xf numFmtId="0" fontId="10" fillId="0" borderId="12" xfId="12" applyFont="1" applyBorder="1" applyAlignment="1" applyProtection="1">
      <alignment horizontal="center" vertical="center"/>
    </xf>
    <xf numFmtId="0" fontId="10" fillId="0" borderId="75" xfId="12" applyFont="1" applyBorder="1" applyAlignment="1" applyProtection="1">
      <alignment horizontal="center" vertical="center"/>
    </xf>
    <xf numFmtId="0" fontId="22" fillId="0" borderId="0" xfId="12" applyFont="1" applyBorder="1" applyAlignment="1" applyProtection="1">
      <alignment horizontal="center" vertical="center" wrapText="1"/>
    </xf>
    <xf numFmtId="0" fontId="12" fillId="0" borderId="76" xfId="12" applyFont="1" applyBorder="1" applyAlignment="1" applyProtection="1">
      <alignment horizontal="center" vertical="center" wrapText="1"/>
    </xf>
    <xf numFmtId="0" fontId="12" fillId="0" borderId="77" xfId="12" applyFont="1" applyBorder="1" applyAlignment="1" applyProtection="1">
      <alignment horizontal="center" vertical="center" wrapText="1"/>
    </xf>
    <xf numFmtId="0" fontId="12" fillId="0" borderId="78" xfId="12" applyFont="1" applyBorder="1" applyAlignment="1" applyProtection="1">
      <alignment horizontal="center" vertical="center" wrapText="1"/>
    </xf>
    <xf numFmtId="0" fontId="12" fillId="0" borderId="79" xfId="12" applyFont="1" applyBorder="1" applyAlignment="1" applyProtection="1">
      <alignment horizontal="center" vertical="center" wrapText="1"/>
    </xf>
    <xf numFmtId="0" fontId="9" fillId="0" borderId="64" xfId="12" quotePrefix="1" applyFont="1" applyBorder="1" applyAlignment="1" applyProtection="1">
      <alignment horizontal="left" vertical="top" wrapText="1"/>
    </xf>
    <xf numFmtId="0" fontId="9" fillId="0" borderId="0" xfId="12" quotePrefix="1" applyFont="1" applyBorder="1" applyAlignment="1" applyProtection="1">
      <alignment horizontal="left" vertical="top" wrapText="1"/>
    </xf>
    <xf numFmtId="0" fontId="12" fillId="0" borderId="80" xfId="12" applyFont="1" applyBorder="1" applyAlignment="1" applyProtection="1">
      <alignment horizontal="center" vertical="center" wrapText="1"/>
    </xf>
    <xf numFmtId="0" fontId="12" fillId="0" borderId="81" xfId="12" applyFont="1" applyBorder="1" applyAlignment="1" applyProtection="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xf numFmtId="0" fontId="10" fillId="0" borderId="69" xfId="12" applyNumberFormat="1" applyFont="1" applyBorder="1" applyAlignment="1" applyProtection="1">
      <alignment horizontal="center" vertical="center" wrapText="1"/>
    </xf>
    <xf numFmtId="0" fontId="10" fillId="0" borderId="70" xfId="12" applyNumberFormat="1" applyFont="1" applyBorder="1" applyAlignment="1" applyProtection="1">
      <alignment horizontal="center" vertical="center" wrapText="1"/>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showGridLines="0" zoomScale="85" zoomScaleNormal="85" workbookViewId="0">
      <selection activeCell="C14" sqref="C14"/>
    </sheetView>
  </sheetViews>
  <sheetFormatPr defaultColWidth="12.5703125" defaultRowHeight="15" customHeight="1" x14ac:dyDescent="0.25"/>
  <cols>
    <col min="1" max="1" width="15.7109375" style="48" customWidth="1"/>
    <col min="2" max="2" width="65.85546875" style="48" customWidth="1"/>
    <col min="3" max="3" width="20.85546875" style="7" customWidth="1"/>
    <col min="4" max="4" width="22" style="7" customWidth="1"/>
    <col min="5" max="5" width="20.140625" style="7" customWidth="1"/>
    <col min="6" max="6" width="21.85546875" style="7" customWidth="1"/>
    <col min="7" max="7" width="19.85546875" style="7" customWidth="1"/>
    <col min="8" max="8" width="23" style="7" customWidth="1"/>
    <col min="9" max="9" width="21.7109375" style="7" customWidth="1"/>
    <col min="10" max="10" width="23.5703125" style="7" customWidth="1"/>
    <col min="11" max="11" width="12.5703125" style="7" customWidth="1"/>
    <col min="12" max="16384" width="12.5703125" style="7"/>
  </cols>
  <sheetData>
    <row r="1" spans="1:10" ht="53.45" customHeight="1" x14ac:dyDescent="0.25">
      <c r="A1" s="6"/>
      <c r="B1" s="268" t="s">
        <v>146</v>
      </c>
      <c r="C1" s="268"/>
      <c r="D1" s="268"/>
      <c r="E1" s="268"/>
      <c r="F1" s="268"/>
      <c r="G1" s="268"/>
      <c r="H1" s="268"/>
      <c r="I1" s="268"/>
      <c r="J1" s="268"/>
    </row>
    <row r="2" spans="1:10" ht="16.5" customHeight="1" x14ac:dyDescent="0.25">
      <c r="A2" s="6"/>
      <c r="B2" s="268"/>
      <c r="C2" s="268"/>
      <c r="D2" s="268"/>
      <c r="E2" s="268"/>
      <c r="F2" s="268"/>
      <c r="G2" s="268"/>
      <c r="H2" s="268"/>
      <c r="I2" s="268"/>
      <c r="J2" s="268"/>
    </row>
    <row r="3" spans="1:10" s="23" customFormat="1" ht="39.950000000000003" customHeight="1" x14ac:dyDescent="0.2">
      <c r="A3" s="246" t="s">
        <v>145</v>
      </c>
      <c r="B3" s="246"/>
      <c r="C3" s="246"/>
      <c r="D3" s="246"/>
      <c r="E3" s="246"/>
      <c r="F3" s="246"/>
      <c r="G3" s="246"/>
      <c r="H3" s="246"/>
      <c r="I3" s="246"/>
      <c r="J3" s="246"/>
    </row>
    <row r="4" spans="1:10" s="23" customFormat="1" ht="30" customHeight="1" x14ac:dyDescent="0.2">
      <c r="A4" s="246" t="s">
        <v>150</v>
      </c>
      <c r="B4" s="246"/>
      <c r="C4" s="246"/>
      <c r="D4" s="246"/>
      <c r="E4" s="246"/>
      <c r="F4" s="246"/>
      <c r="G4" s="246"/>
      <c r="H4" s="246"/>
      <c r="I4" s="246"/>
      <c r="J4" s="246"/>
    </row>
    <row r="5" spans="1:10" s="23" customFormat="1" ht="15" customHeight="1" x14ac:dyDescent="0.2">
      <c r="A5" s="247" t="s">
        <v>164</v>
      </c>
      <c r="B5" s="247"/>
      <c r="C5" s="247"/>
      <c r="D5" s="247"/>
      <c r="E5" s="247"/>
      <c r="F5" s="247"/>
      <c r="G5" s="247"/>
      <c r="H5" s="247"/>
      <c r="I5" s="247"/>
      <c r="J5" s="247"/>
    </row>
    <row r="6" spans="1:10" s="23" customFormat="1" ht="15" customHeight="1" x14ac:dyDescent="0.2">
      <c r="A6" s="246" t="s">
        <v>165</v>
      </c>
      <c r="B6" s="246"/>
      <c r="C6" s="246"/>
      <c r="D6" s="246"/>
      <c r="E6" s="246"/>
      <c r="F6" s="246"/>
      <c r="G6" s="246"/>
      <c r="H6" s="246"/>
      <c r="I6" s="246"/>
      <c r="J6" s="246"/>
    </row>
    <row r="7" spans="1:10" s="23" customFormat="1" ht="65.099999999999994" customHeight="1" x14ac:dyDescent="0.2">
      <c r="A7" s="246" t="s">
        <v>153</v>
      </c>
      <c r="B7" s="246"/>
      <c r="C7" s="246"/>
      <c r="D7" s="246"/>
      <c r="E7" s="246"/>
      <c r="F7" s="246"/>
      <c r="G7" s="246"/>
      <c r="H7" s="246"/>
      <c r="I7" s="246"/>
      <c r="J7" s="246"/>
    </row>
    <row r="8" spans="1:10" s="23" customFormat="1" ht="15" customHeight="1" x14ac:dyDescent="0.2">
      <c r="A8" s="246" t="s">
        <v>152</v>
      </c>
      <c r="B8" s="246"/>
      <c r="C8" s="246"/>
      <c r="D8" s="246"/>
      <c r="E8" s="246"/>
      <c r="F8" s="246"/>
      <c r="G8" s="246"/>
      <c r="H8" s="246"/>
      <c r="I8" s="246"/>
      <c r="J8" s="246"/>
    </row>
    <row r="9" spans="1:10" s="23" customFormat="1" ht="15" customHeight="1" x14ac:dyDescent="0.2">
      <c r="A9" s="247" t="s">
        <v>166</v>
      </c>
      <c r="B9" s="247"/>
      <c r="C9" s="247"/>
      <c r="D9" s="247"/>
      <c r="E9" s="247"/>
      <c r="F9" s="247"/>
      <c r="G9" s="247"/>
      <c r="H9" s="247"/>
      <c r="I9" s="247"/>
      <c r="J9" s="247"/>
    </row>
    <row r="10" spans="1:10" s="10" customFormat="1" ht="18.75" customHeight="1" x14ac:dyDescent="0.25">
      <c r="A10" s="8"/>
      <c r="B10" s="9"/>
      <c r="C10" s="9"/>
      <c r="D10" s="9"/>
      <c r="E10" s="9"/>
      <c r="F10" s="9"/>
      <c r="G10" s="9"/>
      <c r="H10" s="9"/>
      <c r="I10" s="9"/>
      <c r="J10" s="9"/>
    </row>
    <row r="11" spans="1:10" ht="15.6" customHeight="1" x14ac:dyDescent="0.25">
      <c r="A11" s="261" t="s">
        <v>130</v>
      </c>
      <c r="B11" s="255" t="s">
        <v>131</v>
      </c>
      <c r="C11" s="265" t="s">
        <v>3</v>
      </c>
      <c r="D11" s="266"/>
      <c r="E11" s="266"/>
      <c r="F11" s="266"/>
      <c r="G11" s="266"/>
      <c r="H11" s="266"/>
      <c r="I11" s="266"/>
      <c r="J11" s="267"/>
    </row>
    <row r="12" spans="1:10" ht="33" customHeight="1" x14ac:dyDescent="0.25">
      <c r="A12" s="262"/>
      <c r="B12" s="251"/>
      <c r="C12" s="257" t="s">
        <v>177</v>
      </c>
      <c r="D12" s="258"/>
      <c r="E12" s="269" t="s">
        <v>178</v>
      </c>
      <c r="F12" s="270"/>
      <c r="G12" s="271" t="s">
        <v>179</v>
      </c>
      <c r="H12" s="270"/>
      <c r="I12" s="271" t="s">
        <v>180</v>
      </c>
      <c r="J12" s="272"/>
    </row>
    <row r="13" spans="1:10" ht="37.5" customHeight="1" x14ac:dyDescent="0.25">
      <c r="A13" s="263"/>
      <c r="B13" s="256"/>
      <c r="C13" s="11" t="s">
        <v>143</v>
      </c>
      <c r="D13" s="12" t="s">
        <v>181</v>
      </c>
      <c r="E13" s="13" t="s">
        <v>143</v>
      </c>
      <c r="F13" s="14" t="s">
        <v>156</v>
      </c>
      <c r="G13" s="15" t="s">
        <v>143</v>
      </c>
      <c r="H13" s="14" t="s">
        <v>156</v>
      </c>
      <c r="I13" s="15" t="s">
        <v>143</v>
      </c>
      <c r="J13" s="16" t="s">
        <v>4</v>
      </c>
    </row>
    <row r="14" spans="1:10" s="20" customFormat="1" ht="19.5" customHeight="1" x14ac:dyDescent="0.2">
      <c r="A14" s="17"/>
      <c r="B14" s="18" t="s">
        <v>138</v>
      </c>
      <c r="C14" s="49">
        <v>2919414.26</v>
      </c>
      <c r="D14" s="50">
        <v>2853889.52</v>
      </c>
      <c r="E14" s="19"/>
      <c r="F14" s="19"/>
      <c r="G14" s="19"/>
      <c r="H14" s="19"/>
      <c r="I14" s="19"/>
      <c r="J14" s="19"/>
    </row>
    <row r="15" spans="1:10" s="23" customFormat="1" x14ac:dyDescent="0.2">
      <c r="A15" s="17"/>
      <c r="B15" s="21" t="s">
        <v>157</v>
      </c>
      <c r="C15" s="1"/>
      <c r="D15" s="50">
        <v>148653.44</v>
      </c>
      <c r="E15" s="22"/>
      <c r="F15" s="22"/>
      <c r="G15" s="22"/>
      <c r="H15" s="22"/>
      <c r="I15" s="22"/>
      <c r="J15" s="22"/>
    </row>
    <row r="16" spans="1:10" s="23" customFormat="1" x14ac:dyDescent="0.2">
      <c r="A16" s="17"/>
      <c r="B16" s="24"/>
      <c r="C16" s="25"/>
      <c r="D16" s="25"/>
      <c r="E16" s="26"/>
      <c r="F16" s="26"/>
      <c r="G16" s="26"/>
      <c r="H16" s="26"/>
      <c r="I16" s="26"/>
      <c r="J16" s="26"/>
    </row>
    <row r="17" spans="1:10" s="23" customFormat="1" x14ac:dyDescent="0.25">
      <c r="A17" s="27" t="s">
        <v>7</v>
      </c>
      <c r="B17" s="28" t="s">
        <v>6</v>
      </c>
      <c r="C17" s="51">
        <f t="shared" ref="C17:J17" si="0">+C18+C25+C26+C27</f>
        <v>134905.42000000001</v>
      </c>
      <c r="D17" s="52">
        <f t="shared" si="0"/>
        <v>156254.21</v>
      </c>
      <c r="E17" s="52">
        <f t="shared" si="0"/>
        <v>1532314.6900000002</v>
      </c>
      <c r="F17" s="52">
        <f t="shared" si="0"/>
        <v>1337575.22</v>
      </c>
      <c r="G17" s="52">
        <f t="shared" si="0"/>
        <v>1653526.41</v>
      </c>
      <c r="H17" s="52">
        <f t="shared" si="0"/>
        <v>2518896.23</v>
      </c>
      <c r="I17" s="52">
        <f t="shared" si="0"/>
        <v>3185508.21</v>
      </c>
      <c r="J17" s="53">
        <f t="shared" si="0"/>
        <v>3700217.2199999997</v>
      </c>
    </row>
    <row r="18" spans="1:10" x14ac:dyDescent="0.25">
      <c r="A18" s="29" t="s">
        <v>147</v>
      </c>
      <c r="B18" s="28" t="s">
        <v>148</v>
      </c>
      <c r="C18" s="54">
        <f t="shared" ref="C18:J18" si="1">SUM(C19:C24)</f>
        <v>134905.42000000001</v>
      </c>
      <c r="D18" s="55">
        <f t="shared" si="1"/>
        <v>156254.21</v>
      </c>
      <c r="E18" s="56">
        <f t="shared" si="1"/>
        <v>1532314.6900000002</v>
      </c>
      <c r="F18" s="55">
        <f t="shared" si="1"/>
        <v>1337575.22</v>
      </c>
      <c r="G18" s="56">
        <f t="shared" si="1"/>
        <v>1653526.41</v>
      </c>
      <c r="H18" s="56">
        <f t="shared" si="1"/>
        <v>2518896.23</v>
      </c>
      <c r="I18" s="56">
        <f t="shared" si="1"/>
        <v>3185508.21</v>
      </c>
      <c r="J18" s="57">
        <f t="shared" si="1"/>
        <v>3700217.2199999997</v>
      </c>
    </row>
    <row r="19" spans="1:10" x14ac:dyDescent="0.25">
      <c r="A19" s="29" t="s">
        <v>142</v>
      </c>
      <c r="B19" s="28" t="s">
        <v>154</v>
      </c>
      <c r="C19" s="58">
        <v>90089.52</v>
      </c>
      <c r="D19" s="59">
        <v>106719.2</v>
      </c>
      <c r="E19" s="60">
        <v>1464135.86</v>
      </c>
      <c r="F19" s="60">
        <v>1128063.3999999999</v>
      </c>
      <c r="G19" s="60">
        <v>1563763.66</v>
      </c>
      <c r="H19" s="60">
        <v>2149407.6</v>
      </c>
      <c r="I19" s="59">
        <v>2894800.51</v>
      </c>
      <c r="J19" s="61">
        <v>3170751.77</v>
      </c>
    </row>
    <row r="20" spans="1:10" x14ac:dyDescent="0.25">
      <c r="A20" s="29" t="s">
        <v>141</v>
      </c>
      <c r="B20" s="28" t="s">
        <v>140</v>
      </c>
      <c r="C20" s="58">
        <v>15189.45</v>
      </c>
      <c r="D20" s="59">
        <v>30321.95</v>
      </c>
      <c r="E20" s="60">
        <v>28612.85</v>
      </c>
      <c r="F20" s="60">
        <v>47638.85</v>
      </c>
      <c r="G20" s="60">
        <v>39016.36</v>
      </c>
      <c r="H20" s="60">
        <v>64955.75</v>
      </c>
      <c r="I20" s="59">
        <v>53835.46</v>
      </c>
      <c r="J20" s="61">
        <v>82272.649999999994</v>
      </c>
    </row>
    <row r="21" spans="1:10" x14ac:dyDescent="0.25">
      <c r="A21" s="29" t="s">
        <v>139</v>
      </c>
      <c r="B21" s="28" t="s">
        <v>183</v>
      </c>
      <c r="C21" s="58">
        <v>29626.45</v>
      </c>
      <c r="D21" s="59">
        <v>19213.060000000001</v>
      </c>
      <c r="E21" s="60">
        <v>39565.980000000003</v>
      </c>
      <c r="F21" s="60">
        <v>161603.69</v>
      </c>
      <c r="G21" s="60">
        <v>50746.39</v>
      </c>
      <c r="H21" s="60">
        <v>303994.32</v>
      </c>
      <c r="I21" s="59">
        <v>236872.24</v>
      </c>
      <c r="J21" s="61">
        <v>446384.96</v>
      </c>
    </row>
    <row r="22" spans="1:10" x14ac:dyDescent="0.25">
      <c r="A22" s="29" t="s">
        <v>184</v>
      </c>
      <c r="B22" s="28" t="s">
        <v>185</v>
      </c>
      <c r="C22" s="58"/>
      <c r="D22" s="59">
        <v>0</v>
      </c>
      <c r="E22" s="60"/>
      <c r="F22" s="60">
        <v>269.27999999999997</v>
      </c>
      <c r="G22" s="60"/>
      <c r="H22" s="60">
        <v>538.55999999999995</v>
      </c>
      <c r="I22" s="59"/>
      <c r="J22" s="61">
        <v>807.84</v>
      </c>
    </row>
    <row r="23" spans="1:10" x14ac:dyDescent="0.25">
      <c r="A23" s="29" t="s">
        <v>186</v>
      </c>
      <c r="B23" s="28" t="s">
        <v>187</v>
      </c>
      <c r="C23" s="58"/>
      <c r="D23" s="59"/>
      <c r="E23" s="60"/>
      <c r="F23" s="60"/>
      <c r="G23" s="60"/>
      <c r="H23" s="60"/>
      <c r="I23" s="59"/>
      <c r="J23" s="61"/>
    </row>
    <row r="24" spans="1:10" x14ac:dyDescent="0.25">
      <c r="A24" s="29"/>
      <c r="B24" s="28"/>
      <c r="C24" s="58"/>
      <c r="D24" s="60"/>
      <c r="E24" s="60"/>
      <c r="F24" s="60"/>
      <c r="G24" s="60"/>
      <c r="H24" s="60"/>
      <c r="I24" s="60"/>
      <c r="J24" s="61"/>
    </row>
    <row r="25" spans="1:10" x14ac:dyDescent="0.25">
      <c r="A25" s="29" t="s">
        <v>8</v>
      </c>
      <c r="B25" s="28" t="s">
        <v>158</v>
      </c>
      <c r="C25" s="58"/>
      <c r="D25" s="60"/>
      <c r="E25" s="60"/>
      <c r="F25" s="60"/>
      <c r="G25" s="60"/>
      <c r="H25" s="60"/>
      <c r="I25" s="60"/>
      <c r="J25" s="61"/>
    </row>
    <row r="26" spans="1:10" x14ac:dyDescent="0.25">
      <c r="A26" s="29" t="s">
        <v>9</v>
      </c>
      <c r="B26" s="28" t="s">
        <v>159</v>
      </c>
      <c r="C26" s="58"/>
      <c r="D26" s="60"/>
      <c r="E26" s="60"/>
      <c r="F26" s="60"/>
      <c r="G26" s="60"/>
      <c r="H26" s="60"/>
      <c r="I26" s="60"/>
      <c r="J26" s="61"/>
    </row>
    <row r="27" spans="1:10" x14ac:dyDescent="0.25">
      <c r="A27" s="29" t="s">
        <v>11</v>
      </c>
      <c r="B27" s="28" t="s">
        <v>10</v>
      </c>
      <c r="C27" s="58"/>
      <c r="D27" s="60"/>
      <c r="E27" s="60"/>
      <c r="F27" s="60"/>
      <c r="G27" s="60"/>
      <c r="H27" s="60"/>
      <c r="I27" s="60"/>
      <c r="J27" s="61"/>
    </row>
    <row r="28" spans="1:10" x14ac:dyDescent="0.25">
      <c r="A28" s="29" t="s">
        <v>13</v>
      </c>
      <c r="B28" s="30" t="s">
        <v>12</v>
      </c>
      <c r="C28" s="58"/>
      <c r="D28" s="60"/>
      <c r="E28" s="60"/>
      <c r="F28" s="60"/>
      <c r="G28" s="60"/>
      <c r="H28" s="60"/>
      <c r="I28" s="60"/>
      <c r="J28" s="61"/>
    </row>
    <row r="29" spans="1:10" ht="30" x14ac:dyDescent="0.25">
      <c r="A29" s="31" t="s">
        <v>5</v>
      </c>
      <c r="B29" s="32" t="s">
        <v>136</v>
      </c>
      <c r="C29" s="62">
        <f t="shared" ref="C29:J29" si="2">+C17+C28</f>
        <v>134905.42000000001</v>
      </c>
      <c r="D29" s="63">
        <f t="shared" si="2"/>
        <v>156254.21</v>
      </c>
      <c r="E29" s="63">
        <f t="shared" si="2"/>
        <v>1532314.6900000002</v>
      </c>
      <c r="F29" s="63">
        <f t="shared" si="2"/>
        <v>1337575.22</v>
      </c>
      <c r="G29" s="63">
        <f t="shared" si="2"/>
        <v>1653526.41</v>
      </c>
      <c r="H29" s="63">
        <f t="shared" si="2"/>
        <v>2518896.23</v>
      </c>
      <c r="I29" s="63">
        <f t="shared" si="2"/>
        <v>3185508.21</v>
      </c>
      <c r="J29" s="64">
        <f t="shared" si="2"/>
        <v>3700217.2199999997</v>
      </c>
    </row>
    <row r="30" spans="1:10" s="33" customFormat="1" x14ac:dyDescent="0.25">
      <c r="A30" s="29" t="s">
        <v>17</v>
      </c>
      <c r="B30" s="28" t="s">
        <v>16</v>
      </c>
      <c r="C30" s="65">
        <v>12114.52</v>
      </c>
      <c r="D30" s="66">
        <v>0</v>
      </c>
      <c r="E30" s="66">
        <v>32010.85</v>
      </c>
      <c r="F30" s="67">
        <v>0</v>
      </c>
      <c r="G30" s="67">
        <v>74649.53</v>
      </c>
      <c r="H30" s="67">
        <v>0</v>
      </c>
      <c r="I30" s="68">
        <v>74649.53</v>
      </c>
      <c r="J30" s="69">
        <v>0</v>
      </c>
    </row>
    <row r="31" spans="1:10" x14ac:dyDescent="0.25">
      <c r="A31" s="29" t="s">
        <v>19</v>
      </c>
      <c r="B31" s="28" t="s">
        <v>18</v>
      </c>
      <c r="C31" s="65">
        <v>185796.9</v>
      </c>
      <c r="D31" s="66">
        <v>0</v>
      </c>
      <c r="E31" s="66">
        <v>244772.03</v>
      </c>
      <c r="F31" s="67">
        <v>16627.669999999998</v>
      </c>
      <c r="G31" s="67">
        <v>323417.17</v>
      </c>
      <c r="H31" s="67">
        <v>33255.339999999997</v>
      </c>
      <c r="I31" s="68">
        <v>382392.29</v>
      </c>
      <c r="J31" s="69">
        <v>49883.01</v>
      </c>
    </row>
    <row r="32" spans="1:10" x14ac:dyDescent="0.25">
      <c r="A32" s="29"/>
      <c r="B32" s="28" t="s">
        <v>120</v>
      </c>
      <c r="C32" s="65">
        <v>0</v>
      </c>
      <c r="D32" s="66">
        <v>6.51</v>
      </c>
      <c r="E32" s="66">
        <v>80557.440000000002</v>
      </c>
      <c r="F32" s="67">
        <v>119486.89</v>
      </c>
      <c r="G32" s="67">
        <v>80557.440000000002</v>
      </c>
      <c r="H32" s="67">
        <v>238967.27</v>
      </c>
      <c r="I32" s="68">
        <v>80739.92</v>
      </c>
      <c r="J32" s="69">
        <v>358447.66</v>
      </c>
    </row>
    <row r="33" spans="1:10" x14ac:dyDescent="0.25">
      <c r="A33" s="31" t="s">
        <v>15</v>
      </c>
      <c r="B33" s="34" t="s">
        <v>135</v>
      </c>
      <c r="C33" s="62">
        <f t="shared" ref="C33:J33" si="3">+C32+C31+C30</f>
        <v>197911.41999999998</v>
      </c>
      <c r="D33" s="63">
        <f t="shared" si="3"/>
        <v>6.51</v>
      </c>
      <c r="E33" s="63">
        <f t="shared" si="3"/>
        <v>357340.31999999995</v>
      </c>
      <c r="F33" s="63">
        <f t="shared" si="3"/>
        <v>136114.56</v>
      </c>
      <c r="G33" s="63">
        <f t="shared" si="3"/>
        <v>478624.14</v>
      </c>
      <c r="H33" s="63">
        <f t="shared" si="3"/>
        <v>272222.61</v>
      </c>
      <c r="I33" s="63">
        <f t="shared" si="3"/>
        <v>537781.74</v>
      </c>
      <c r="J33" s="64">
        <f t="shared" si="3"/>
        <v>408330.67</v>
      </c>
    </row>
    <row r="34" spans="1:10" x14ac:dyDescent="0.25">
      <c r="A34" s="29" t="s">
        <v>22</v>
      </c>
      <c r="B34" s="35" t="s">
        <v>21</v>
      </c>
      <c r="C34" s="65">
        <v>66889.460000000006</v>
      </c>
      <c r="D34" s="66">
        <v>51172.36</v>
      </c>
      <c r="E34" s="66">
        <v>203940.27</v>
      </c>
      <c r="F34" s="67">
        <v>162918.54</v>
      </c>
      <c r="G34" s="67">
        <v>313377.90999999997</v>
      </c>
      <c r="H34" s="67">
        <v>274664.71999999997</v>
      </c>
      <c r="I34" s="68">
        <v>367332.03</v>
      </c>
      <c r="J34" s="69">
        <v>386410.87</v>
      </c>
    </row>
    <row r="35" spans="1:10" ht="30" x14ac:dyDescent="0.25">
      <c r="A35" s="29" t="s">
        <v>24</v>
      </c>
      <c r="B35" s="35" t="s">
        <v>23</v>
      </c>
      <c r="C35" s="65">
        <v>6695.1</v>
      </c>
      <c r="D35" s="66">
        <v>7837.3</v>
      </c>
      <c r="E35" s="66">
        <v>9153.7000000000007</v>
      </c>
      <c r="F35" s="67">
        <v>42081.59</v>
      </c>
      <c r="G35" s="67">
        <v>13288.4</v>
      </c>
      <c r="H35" s="67">
        <v>76325.88</v>
      </c>
      <c r="I35" s="68">
        <v>14439.77</v>
      </c>
      <c r="J35" s="69">
        <v>110570.17</v>
      </c>
    </row>
    <row r="36" spans="1:10" x14ac:dyDescent="0.25">
      <c r="A36" s="29" t="s">
        <v>26</v>
      </c>
      <c r="B36" s="28" t="s">
        <v>25</v>
      </c>
      <c r="C36" s="65">
        <v>10171</v>
      </c>
      <c r="D36" s="66">
        <v>34210.28</v>
      </c>
      <c r="E36" s="66">
        <v>11281.05</v>
      </c>
      <c r="F36" s="67">
        <v>38388.660000000003</v>
      </c>
      <c r="G36" s="67">
        <v>42574.03</v>
      </c>
      <c r="H36" s="67">
        <v>42567.040000000001</v>
      </c>
      <c r="I36" s="68">
        <v>44073.99</v>
      </c>
      <c r="J36" s="69">
        <v>46745.42</v>
      </c>
    </row>
    <row r="37" spans="1:10" x14ac:dyDescent="0.25">
      <c r="A37" s="29" t="s">
        <v>28</v>
      </c>
      <c r="B37" s="28" t="s">
        <v>27</v>
      </c>
      <c r="C37" s="70"/>
      <c r="D37" s="71"/>
      <c r="E37" s="71"/>
      <c r="F37" s="72"/>
      <c r="G37" s="72"/>
      <c r="H37" s="72"/>
      <c r="I37" s="73"/>
      <c r="J37" s="74"/>
    </row>
    <row r="38" spans="1:10" x14ac:dyDescent="0.25">
      <c r="A38" s="29" t="s">
        <v>30</v>
      </c>
      <c r="B38" s="28" t="s">
        <v>29</v>
      </c>
      <c r="C38" s="70">
        <v>107253.78</v>
      </c>
      <c r="D38" s="71">
        <v>52889.13</v>
      </c>
      <c r="E38" s="71">
        <v>175860.19</v>
      </c>
      <c r="F38" s="72">
        <v>161310.51999999999</v>
      </c>
      <c r="G38" s="72">
        <v>228464.29</v>
      </c>
      <c r="H38" s="72">
        <v>269731.90999999997</v>
      </c>
      <c r="I38" s="73">
        <v>346335.13</v>
      </c>
      <c r="J38" s="74">
        <v>378153.3</v>
      </c>
    </row>
    <row r="39" spans="1:10" x14ac:dyDescent="0.25">
      <c r="A39" s="31" t="s">
        <v>20</v>
      </c>
      <c r="B39" s="34" t="s">
        <v>119</v>
      </c>
      <c r="C39" s="62">
        <f t="shared" ref="C39:J39" si="4">+C38+C37+C36+C35+C34</f>
        <v>191009.34000000003</v>
      </c>
      <c r="D39" s="63">
        <f t="shared" si="4"/>
        <v>146109.07</v>
      </c>
      <c r="E39" s="63">
        <f t="shared" si="4"/>
        <v>400235.20999999996</v>
      </c>
      <c r="F39" s="63">
        <f t="shared" si="4"/>
        <v>404699.31</v>
      </c>
      <c r="G39" s="63">
        <f t="shared" si="4"/>
        <v>597704.63</v>
      </c>
      <c r="H39" s="63">
        <f t="shared" si="4"/>
        <v>663289.54999999993</v>
      </c>
      <c r="I39" s="63">
        <f t="shared" si="4"/>
        <v>772180.92</v>
      </c>
      <c r="J39" s="64">
        <f t="shared" si="4"/>
        <v>921879.76</v>
      </c>
    </row>
    <row r="40" spans="1:10" x14ac:dyDescent="0.25">
      <c r="A40" s="29" t="s">
        <v>33</v>
      </c>
      <c r="B40" s="28" t="s">
        <v>32</v>
      </c>
      <c r="C40" s="70"/>
      <c r="D40" s="71"/>
      <c r="E40" s="71"/>
      <c r="F40" s="72"/>
      <c r="G40" s="72"/>
      <c r="H40" s="72"/>
      <c r="I40" s="73"/>
      <c r="J40" s="74"/>
    </row>
    <row r="41" spans="1:10" x14ac:dyDescent="0.25">
      <c r="A41" s="29" t="s">
        <v>34</v>
      </c>
      <c r="B41" s="28" t="s">
        <v>0</v>
      </c>
      <c r="C41" s="70">
        <v>76298.11</v>
      </c>
      <c r="D41" s="71">
        <v>39000</v>
      </c>
      <c r="E41" s="71">
        <v>147516.41</v>
      </c>
      <c r="F41" s="72">
        <v>133566.56</v>
      </c>
      <c r="G41" s="72">
        <v>212251.38</v>
      </c>
      <c r="H41" s="72">
        <v>1198616.56</v>
      </c>
      <c r="I41" s="73">
        <v>416279.96</v>
      </c>
      <c r="J41" s="74">
        <v>3938695.66</v>
      </c>
    </row>
    <row r="42" spans="1:10" x14ac:dyDescent="0.25">
      <c r="A42" s="29" t="s">
        <v>35</v>
      </c>
      <c r="B42" s="28" t="s">
        <v>1</v>
      </c>
      <c r="C42" s="70"/>
      <c r="D42" s="71">
        <v>0</v>
      </c>
      <c r="E42" s="71">
        <v>75000</v>
      </c>
      <c r="F42" s="72">
        <v>93060.58</v>
      </c>
      <c r="G42" s="72">
        <v>75000</v>
      </c>
      <c r="H42" s="72">
        <v>193060.58</v>
      </c>
      <c r="I42" s="73">
        <v>161856.43</v>
      </c>
      <c r="J42" s="74">
        <v>474883.17</v>
      </c>
    </row>
    <row r="43" spans="1:10" x14ac:dyDescent="0.25">
      <c r="A43" s="29" t="s">
        <v>37</v>
      </c>
      <c r="B43" s="28" t="s">
        <v>36</v>
      </c>
      <c r="C43" s="65"/>
      <c r="D43" s="66">
        <v>0</v>
      </c>
      <c r="E43" s="66">
        <v>20204</v>
      </c>
      <c r="F43" s="67">
        <v>0</v>
      </c>
      <c r="G43" s="67">
        <v>22321</v>
      </c>
      <c r="H43" s="67">
        <v>35000</v>
      </c>
      <c r="I43" s="68">
        <v>22321</v>
      </c>
      <c r="J43" s="69">
        <v>35000</v>
      </c>
    </row>
    <row r="44" spans="1:10" x14ac:dyDescent="0.25">
      <c r="A44" s="29" t="s">
        <v>38</v>
      </c>
      <c r="B44" s="28" t="s">
        <v>2</v>
      </c>
      <c r="C44" s="65">
        <v>8535.23</v>
      </c>
      <c r="D44" s="66">
        <v>6068.24</v>
      </c>
      <c r="E44" s="66">
        <v>19279.580000000002</v>
      </c>
      <c r="F44" s="67">
        <v>12300.76</v>
      </c>
      <c r="G44" s="67">
        <v>52257.14</v>
      </c>
      <c r="H44" s="67">
        <v>32300.76</v>
      </c>
      <c r="I44" s="68">
        <v>88759.9</v>
      </c>
      <c r="J44" s="69">
        <v>50000</v>
      </c>
    </row>
    <row r="45" spans="1:10" x14ac:dyDescent="0.25">
      <c r="A45" s="31" t="s">
        <v>31</v>
      </c>
      <c r="B45" s="34" t="s">
        <v>118</v>
      </c>
      <c r="C45" s="62">
        <f t="shared" ref="C45:J45" si="5">+C44+C43+C42+C41+C40</f>
        <v>84833.34</v>
      </c>
      <c r="D45" s="63">
        <f t="shared" si="5"/>
        <v>45068.24</v>
      </c>
      <c r="E45" s="63">
        <f t="shared" si="5"/>
        <v>261999.99</v>
      </c>
      <c r="F45" s="63">
        <f t="shared" si="5"/>
        <v>238927.9</v>
      </c>
      <c r="G45" s="63">
        <f t="shared" si="5"/>
        <v>361829.52</v>
      </c>
      <c r="H45" s="63">
        <f t="shared" si="5"/>
        <v>1458977.9</v>
      </c>
      <c r="I45" s="63">
        <f t="shared" si="5"/>
        <v>689217.29</v>
      </c>
      <c r="J45" s="64">
        <f t="shared" si="5"/>
        <v>4498578.83</v>
      </c>
    </row>
    <row r="46" spans="1:10" x14ac:dyDescent="0.25">
      <c r="A46" s="29" t="s">
        <v>41</v>
      </c>
      <c r="B46" s="28" t="s">
        <v>40</v>
      </c>
      <c r="C46" s="70"/>
      <c r="D46" s="71"/>
      <c r="E46" s="71"/>
      <c r="F46" s="72"/>
      <c r="G46" s="72"/>
      <c r="H46" s="72"/>
      <c r="I46" s="73"/>
      <c r="J46" s="74"/>
    </row>
    <row r="47" spans="1:10" x14ac:dyDescent="0.25">
      <c r="A47" s="29" t="s">
        <v>43</v>
      </c>
      <c r="B47" s="28" t="s">
        <v>42</v>
      </c>
      <c r="C47" s="70"/>
      <c r="D47" s="71"/>
      <c r="E47" s="71"/>
      <c r="F47" s="72"/>
      <c r="G47" s="72"/>
      <c r="H47" s="72"/>
      <c r="I47" s="73"/>
      <c r="J47" s="74"/>
    </row>
    <row r="48" spans="1:10" x14ac:dyDescent="0.25">
      <c r="A48" s="29" t="s">
        <v>45</v>
      </c>
      <c r="B48" s="28" t="s">
        <v>44</v>
      </c>
      <c r="C48" s="70"/>
      <c r="D48" s="71"/>
      <c r="E48" s="71"/>
      <c r="F48" s="72"/>
      <c r="G48" s="72"/>
      <c r="H48" s="72"/>
      <c r="I48" s="73"/>
      <c r="J48" s="74"/>
    </row>
    <row r="49" spans="1:10" x14ac:dyDescent="0.25">
      <c r="A49" s="29" t="s">
        <v>47</v>
      </c>
      <c r="B49" s="28" t="s">
        <v>46</v>
      </c>
      <c r="C49" s="75"/>
      <c r="D49" s="76"/>
      <c r="E49" s="76"/>
      <c r="F49" s="77"/>
      <c r="G49" s="77"/>
      <c r="H49" s="77"/>
      <c r="I49" s="78"/>
      <c r="J49" s="79"/>
    </row>
    <row r="50" spans="1:10" x14ac:dyDescent="0.25">
      <c r="A50" s="31" t="s">
        <v>39</v>
      </c>
      <c r="B50" s="32" t="s">
        <v>117</v>
      </c>
      <c r="C50" s="62">
        <f t="shared" ref="C50:J50" si="6">+C49+C48+C47+C46</f>
        <v>0</v>
      </c>
      <c r="D50" s="63">
        <f t="shared" si="6"/>
        <v>0</v>
      </c>
      <c r="E50" s="63">
        <f t="shared" si="6"/>
        <v>0</v>
      </c>
      <c r="F50" s="63">
        <f t="shared" si="6"/>
        <v>0</v>
      </c>
      <c r="G50" s="63">
        <f t="shared" si="6"/>
        <v>0</v>
      </c>
      <c r="H50" s="63">
        <f t="shared" si="6"/>
        <v>0</v>
      </c>
      <c r="I50" s="63">
        <f t="shared" si="6"/>
        <v>0</v>
      </c>
      <c r="J50" s="64">
        <f t="shared" si="6"/>
        <v>0</v>
      </c>
    </row>
    <row r="51" spans="1:10" x14ac:dyDescent="0.25">
      <c r="A51" s="29" t="s">
        <v>50</v>
      </c>
      <c r="B51" s="28" t="s">
        <v>49</v>
      </c>
      <c r="C51" s="75"/>
      <c r="D51" s="76"/>
      <c r="E51" s="76"/>
      <c r="F51" s="77"/>
      <c r="G51" s="77"/>
      <c r="H51" s="77"/>
      <c r="I51" s="78"/>
      <c r="J51" s="79"/>
    </row>
    <row r="52" spans="1:10" x14ac:dyDescent="0.25">
      <c r="A52" s="29" t="s">
        <v>52</v>
      </c>
      <c r="B52" s="28" t="s">
        <v>51</v>
      </c>
      <c r="C52" s="75"/>
      <c r="D52" s="76"/>
      <c r="E52" s="76"/>
      <c r="F52" s="77"/>
      <c r="G52" s="77"/>
      <c r="H52" s="77"/>
      <c r="I52" s="78"/>
      <c r="J52" s="79"/>
    </row>
    <row r="53" spans="1:10" x14ac:dyDescent="0.25">
      <c r="A53" s="29" t="s">
        <v>54</v>
      </c>
      <c r="B53" s="28" t="s">
        <v>53</v>
      </c>
      <c r="C53" s="75"/>
      <c r="D53" s="76"/>
      <c r="E53" s="76"/>
      <c r="F53" s="77"/>
      <c r="G53" s="77"/>
      <c r="H53" s="77"/>
      <c r="I53" s="78"/>
      <c r="J53" s="79"/>
    </row>
    <row r="54" spans="1:10" x14ac:dyDescent="0.25">
      <c r="A54" s="29" t="s">
        <v>56</v>
      </c>
      <c r="B54" s="28" t="s">
        <v>55</v>
      </c>
      <c r="C54" s="75"/>
      <c r="D54" s="76"/>
      <c r="E54" s="76"/>
      <c r="F54" s="77"/>
      <c r="G54" s="77"/>
      <c r="H54" s="77"/>
      <c r="I54" s="78"/>
      <c r="J54" s="79"/>
    </row>
    <row r="55" spans="1:10" x14ac:dyDescent="0.25">
      <c r="A55" s="31" t="s">
        <v>48</v>
      </c>
      <c r="B55" s="34" t="s">
        <v>116</v>
      </c>
      <c r="C55" s="62">
        <f t="shared" ref="C55:J55" si="7">+C54+C53+C52+C51</f>
        <v>0</v>
      </c>
      <c r="D55" s="63">
        <f t="shared" si="7"/>
        <v>0</v>
      </c>
      <c r="E55" s="63">
        <f t="shared" si="7"/>
        <v>0</v>
      </c>
      <c r="F55" s="63">
        <f t="shared" si="7"/>
        <v>0</v>
      </c>
      <c r="G55" s="63">
        <f t="shared" si="7"/>
        <v>0</v>
      </c>
      <c r="H55" s="63">
        <f t="shared" si="7"/>
        <v>0</v>
      </c>
      <c r="I55" s="63">
        <f t="shared" si="7"/>
        <v>0</v>
      </c>
      <c r="J55" s="64">
        <f t="shared" si="7"/>
        <v>0</v>
      </c>
    </row>
    <row r="56" spans="1:10" x14ac:dyDescent="0.25">
      <c r="A56" s="29" t="s">
        <v>59</v>
      </c>
      <c r="B56" s="28" t="s">
        <v>58</v>
      </c>
      <c r="C56" s="75">
        <v>137260.85</v>
      </c>
      <c r="D56" s="76">
        <v>172244.64</v>
      </c>
      <c r="E56" s="76">
        <v>238261.89</v>
      </c>
      <c r="F56" s="77">
        <v>387969.99</v>
      </c>
      <c r="G56" s="77">
        <v>395981.39</v>
      </c>
      <c r="H56" s="77">
        <v>603695.34</v>
      </c>
      <c r="I56" s="78">
        <v>572817.06999999995</v>
      </c>
      <c r="J56" s="79">
        <v>837000</v>
      </c>
    </row>
    <row r="57" spans="1:10" x14ac:dyDescent="0.25">
      <c r="A57" s="29" t="s">
        <v>61</v>
      </c>
      <c r="B57" s="28" t="s">
        <v>60</v>
      </c>
      <c r="C57" s="75">
        <v>1191.46</v>
      </c>
      <c r="D57" s="76">
        <v>4204.96</v>
      </c>
      <c r="E57" s="76">
        <v>4250.91</v>
      </c>
      <c r="F57" s="77">
        <v>22964.11</v>
      </c>
      <c r="G57" s="77">
        <v>11851.5</v>
      </c>
      <c r="H57" s="77">
        <v>41723.26</v>
      </c>
      <c r="I57" s="78">
        <v>16939.25</v>
      </c>
      <c r="J57" s="79">
        <v>60482.400000000001</v>
      </c>
    </row>
    <row r="58" spans="1:10" x14ac:dyDescent="0.25">
      <c r="A58" s="31" t="s">
        <v>57</v>
      </c>
      <c r="B58" s="32" t="s">
        <v>115</v>
      </c>
      <c r="C58" s="62">
        <f t="shared" ref="C58:J58" si="8">+C57+C56</f>
        <v>138452.31</v>
      </c>
      <c r="D58" s="63">
        <f t="shared" si="8"/>
        <v>176449.6</v>
      </c>
      <c r="E58" s="63">
        <f t="shared" si="8"/>
        <v>242512.80000000002</v>
      </c>
      <c r="F58" s="63">
        <f t="shared" si="8"/>
        <v>410934.1</v>
      </c>
      <c r="G58" s="63">
        <f t="shared" si="8"/>
        <v>407832.89</v>
      </c>
      <c r="H58" s="63">
        <f t="shared" si="8"/>
        <v>645418.6</v>
      </c>
      <c r="I58" s="63">
        <f t="shared" si="8"/>
        <v>589756.31999999995</v>
      </c>
      <c r="J58" s="64">
        <f t="shared" si="8"/>
        <v>897482.4</v>
      </c>
    </row>
    <row r="59" spans="1:10" ht="17.25" x14ac:dyDescent="0.25">
      <c r="A59" s="36" t="s">
        <v>121</v>
      </c>
      <c r="B59" s="37" t="s">
        <v>144</v>
      </c>
      <c r="C59" s="80"/>
      <c r="D59" s="81">
        <v>0</v>
      </c>
      <c r="E59" s="81"/>
      <c r="F59" s="81">
        <v>0</v>
      </c>
      <c r="G59" s="82"/>
      <c r="H59" s="82">
        <v>0</v>
      </c>
      <c r="I59" s="82"/>
      <c r="J59" s="83">
        <v>0</v>
      </c>
    </row>
    <row r="60" spans="1:10" s="23" customFormat="1" x14ac:dyDescent="0.25">
      <c r="A60" s="253" t="s">
        <v>155</v>
      </c>
      <c r="B60" s="254"/>
      <c r="C60" s="84">
        <f>+C59+C58+C55+C50+C45+C39+C33+C29</f>
        <v>747111.83</v>
      </c>
      <c r="D60" s="85">
        <f t="shared" ref="D60:J60" si="9">D59+D58+D55+D50+D45+D39+D33+D29</f>
        <v>523887.63</v>
      </c>
      <c r="E60" s="85">
        <f t="shared" si="9"/>
        <v>2794403.01</v>
      </c>
      <c r="F60" s="85">
        <f t="shared" si="9"/>
        <v>2528251.09</v>
      </c>
      <c r="G60" s="85">
        <f t="shared" si="9"/>
        <v>3499517.59</v>
      </c>
      <c r="H60" s="85">
        <f t="shared" si="9"/>
        <v>5558804.8899999997</v>
      </c>
      <c r="I60" s="85">
        <f t="shared" si="9"/>
        <v>5774444.4799999995</v>
      </c>
      <c r="J60" s="86">
        <f t="shared" si="9"/>
        <v>10426488.879999999</v>
      </c>
    </row>
    <row r="61" spans="1:10" x14ac:dyDescent="0.25">
      <c r="A61" s="259" t="s">
        <v>160</v>
      </c>
      <c r="B61" s="260"/>
      <c r="C61" s="2"/>
      <c r="D61" s="87">
        <v>0</v>
      </c>
      <c r="E61" s="3"/>
      <c r="F61" s="87">
        <v>79000</v>
      </c>
      <c r="G61" s="3"/>
      <c r="H61" s="87">
        <v>79000</v>
      </c>
      <c r="I61" s="3"/>
      <c r="J61" s="89">
        <v>79000</v>
      </c>
    </row>
    <row r="62" spans="1:10" x14ac:dyDescent="0.25">
      <c r="A62" s="253" t="s">
        <v>133</v>
      </c>
      <c r="B62" s="254"/>
      <c r="C62" s="84">
        <f>+C60+C14</f>
        <v>3666526.09</v>
      </c>
      <c r="D62" s="85">
        <f>+D60+D14</f>
        <v>3377777.15</v>
      </c>
      <c r="E62" s="85">
        <f>+E60+C14</f>
        <v>5713817.2699999996</v>
      </c>
      <c r="F62" s="85">
        <f>+F60+D14</f>
        <v>5382140.6099999994</v>
      </c>
      <c r="G62" s="85">
        <f>+G60+C14</f>
        <v>6418931.8499999996</v>
      </c>
      <c r="H62" s="85">
        <f>+H60+D14</f>
        <v>8412694.4100000001</v>
      </c>
      <c r="I62" s="85">
        <f>+I60+C14</f>
        <v>8693858.7399999984</v>
      </c>
      <c r="J62" s="86">
        <f>+J60+D14</f>
        <v>13280378.399999999</v>
      </c>
    </row>
    <row r="63" spans="1:10" x14ac:dyDescent="0.25">
      <c r="A63" s="259" t="s">
        <v>161</v>
      </c>
      <c r="B63" s="260"/>
      <c r="C63" s="2"/>
      <c r="D63" s="88">
        <f>+D61+$D15</f>
        <v>148653.44</v>
      </c>
      <c r="E63" s="3"/>
      <c r="F63" s="88">
        <f>+F61+$D15</f>
        <v>227653.44</v>
      </c>
      <c r="G63" s="3"/>
      <c r="H63" s="88">
        <f>+H61+$D15</f>
        <v>227653.44</v>
      </c>
      <c r="I63" s="3"/>
      <c r="J63" s="88">
        <f>+J61+$D15</f>
        <v>227653.44</v>
      </c>
    </row>
    <row r="64" spans="1:10" ht="18.95" customHeight="1" x14ac:dyDescent="0.25">
      <c r="A64" s="6"/>
      <c r="B64" s="39"/>
      <c r="C64" s="38"/>
      <c r="D64" s="38"/>
      <c r="E64" s="38"/>
      <c r="F64" s="38"/>
      <c r="G64" s="38"/>
      <c r="H64" s="38"/>
      <c r="I64" s="38"/>
      <c r="J64" s="38"/>
    </row>
    <row r="65" spans="1:10" ht="21" customHeight="1" x14ac:dyDescent="0.25">
      <c r="A65" s="261" t="s">
        <v>130</v>
      </c>
      <c r="B65" s="250" t="s">
        <v>131</v>
      </c>
      <c r="C65" s="248" t="s">
        <v>122</v>
      </c>
      <c r="D65" s="248"/>
      <c r="E65" s="248"/>
      <c r="F65" s="248"/>
      <c r="G65" s="248"/>
      <c r="H65" s="248"/>
      <c r="I65" s="248"/>
      <c r="J65" s="249"/>
    </row>
    <row r="66" spans="1:10" ht="33" customHeight="1" x14ac:dyDescent="0.25">
      <c r="A66" s="262"/>
      <c r="B66" s="251"/>
      <c r="C66" s="275" t="s">
        <v>177</v>
      </c>
      <c r="D66" s="276"/>
      <c r="E66" s="269" t="s">
        <v>178</v>
      </c>
      <c r="F66" s="270"/>
      <c r="G66" s="271" t="s">
        <v>179</v>
      </c>
      <c r="H66" s="270"/>
      <c r="I66" s="271" t="s">
        <v>180</v>
      </c>
      <c r="J66" s="272"/>
    </row>
    <row r="67" spans="1:10" ht="37.5" customHeight="1" x14ac:dyDescent="0.25">
      <c r="A67" s="263"/>
      <c r="B67" s="252"/>
      <c r="C67" s="15" t="s">
        <v>143</v>
      </c>
      <c r="D67" s="14" t="s">
        <v>182</v>
      </c>
      <c r="E67" s="15" t="s">
        <v>143</v>
      </c>
      <c r="F67" s="14" t="s">
        <v>156</v>
      </c>
      <c r="G67" s="15" t="s">
        <v>143</v>
      </c>
      <c r="H67" s="14" t="s">
        <v>156</v>
      </c>
      <c r="I67" s="15" t="s">
        <v>143</v>
      </c>
      <c r="J67" s="16" t="s">
        <v>4</v>
      </c>
    </row>
    <row r="68" spans="1:10" x14ac:dyDescent="0.25">
      <c r="A68" s="29" t="s">
        <v>64</v>
      </c>
      <c r="B68" s="28" t="s">
        <v>63</v>
      </c>
      <c r="C68" s="90">
        <v>176848.8</v>
      </c>
      <c r="D68" s="91">
        <v>363846.33</v>
      </c>
      <c r="E68" s="91">
        <v>364467.74</v>
      </c>
      <c r="F68" s="91">
        <v>577186.93999999994</v>
      </c>
      <c r="G68" s="91">
        <v>583043.18999999994</v>
      </c>
      <c r="H68" s="91">
        <v>790527.55</v>
      </c>
      <c r="I68" s="91">
        <v>816499.73</v>
      </c>
      <c r="J68" s="92">
        <v>1074981.73</v>
      </c>
    </row>
    <row r="69" spans="1:10" x14ac:dyDescent="0.25">
      <c r="A69" s="29" t="s">
        <v>66</v>
      </c>
      <c r="B69" s="28" t="s">
        <v>65</v>
      </c>
      <c r="C69" s="93">
        <v>12354.74</v>
      </c>
      <c r="D69" s="94">
        <v>25446.17</v>
      </c>
      <c r="E69" s="94">
        <v>25924.2</v>
      </c>
      <c r="F69" s="94">
        <v>41029.15</v>
      </c>
      <c r="G69" s="94">
        <v>42191.96</v>
      </c>
      <c r="H69" s="94">
        <v>56612.13</v>
      </c>
      <c r="I69" s="94">
        <v>58112.07</v>
      </c>
      <c r="J69" s="95">
        <v>77195.5</v>
      </c>
    </row>
    <row r="70" spans="1:10" x14ac:dyDescent="0.25">
      <c r="A70" s="29" t="s">
        <v>68</v>
      </c>
      <c r="B70" s="28" t="s">
        <v>67</v>
      </c>
      <c r="C70" s="96">
        <v>532057.06999999995</v>
      </c>
      <c r="D70" s="97">
        <v>452070.12</v>
      </c>
      <c r="E70" s="97">
        <v>1008492.67</v>
      </c>
      <c r="F70" s="97">
        <v>980201.4</v>
      </c>
      <c r="G70" s="97">
        <v>1290230.3400000001</v>
      </c>
      <c r="H70" s="97">
        <v>1508332.68</v>
      </c>
      <c r="I70" s="97">
        <v>1669214.16</v>
      </c>
      <c r="J70" s="98">
        <v>2036463.94</v>
      </c>
    </row>
    <row r="71" spans="1:10" x14ac:dyDescent="0.25">
      <c r="A71" s="29" t="s">
        <v>69</v>
      </c>
      <c r="B71" s="28" t="s">
        <v>14</v>
      </c>
      <c r="C71" s="93">
        <v>24499.040000000001</v>
      </c>
      <c r="D71" s="94">
        <v>168611.31</v>
      </c>
      <c r="E71" s="94">
        <v>252550.35</v>
      </c>
      <c r="F71" s="94">
        <v>603982.23</v>
      </c>
      <c r="G71" s="94">
        <v>574557.64</v>
      </c>
      <c r="H71" s="94">
        <v>1039353.15</v>
      </c>
      <c r="I71" s="94">
        <v>1302386.8799999999</v>
      </c>
      <c r="J71" s="95">
        <v>1474724.11</v>
      </c>
    </row>
    <row r="72" spans="1:10" x14ac:dyDescent="0.25">
      <c r="A72" s="29" t="s">
        <v>71</v>
      </c>
      <c r="B72" s="28" t="s">
        <v>70</v>
      </c>
      <c r="C72" s="93"/>
      <c r="D72" s="94"/>
      <c r="E72" s="94"/>
      <c r="F72" s="94"/>
      <c r="G72" s="94"/>
      <c r="H72" s="94"/>
      <c r="I72" s="94"/>
      <c r="J72" s="95"/>
    </row>
    <row r="73" spans="1:10" x14ac:dyDescent="0.25">
      <c r="A73" s="29" t="s">
        <v>72</v>
      </c>
      <c r="B73" s="28" t="s">
        <v>12</v>
      </c>
      <c r="C73" s="96"/>
      <c r="D73" s="97"/>
      <c r="E73" s="97"/>
      <c r="F73" s="97"/>
      <c r="G73" s="97"/>
      <c r="H73" s="97"/>
      <c r="I73" s="97"/>
      <c r="J73" s="98"/>
    </row>
    <row r="74" spans="1:10" x14ac:dyDescent="0.25">
      <c r="A74" s="29" t="s">
        <v>74</v>
      </c>
      <c r="B74" s="28" t="s">
        <v>73</v>
      </c>
      <c r="C74" s="96">
        <v>109.75</v>
      </c>
      <c r="D74" s="97">
        <v>47.5</v>
      </c>
      <c r="E74" s="97">
        <v>738.54</v>
      </c>
      <c r="F74" s="97">
        <v>172.24</v>
      </c>
      <c r="G74" s="97">
        <v>738.54</v>
      </c>
      <c r="H74" s="97">
        <v>172.24</v>
      </c>
      <c r="I74" s="97">
        <v>1169.49</v>
      </c>
      <c r="J74" s="98">
        <v>328.73</v>
      </c>
    </row>
    <row r="75" spans="1:10" x14ac:dyDescent="0.25">
      <c r="A75" s="29" t="s">
        <v>76</v>
      </c>
      <c r="B75" s="28" t="s">
        <v>75</v>
      </c>
      <c r="C75" s="93"/>
      <c r="D75" s="94"/>
      <c r="E75" s="94"/>
      <c r="F75" s="94"/>
      <c r="G75" s="94"/>
      <c r="H75" s="94"/>
      <c r="I75" s="94"/>
      <c r="J75" s="95"/>
    </row>
    <row r="76" spans="1:10" x14ac:dyDescent="0.25">
      <c r="A76" s="29" t="s">
        <v>78</v>
      </c>
      <c r="B76" s="28" t="s">
        <v>77</v>
      </c>
      <c r="C76" s="93">
        <v>10935.14</v>
      </c>
      <c r="D76" s="94">
        <v>0.01</v>
      </c>
      <c r="E76" s="94">
        <v>11049.48</v>
      </c>
      <c r="F76" s="94">
        <v>2000</v>
      </c>
      <c r="G76" s="94">
        <v>11296.98</v>
      </c>
      <c r="H76" s="94">
        <v>3999.99</v>
      </c>
      <c r="I76" s="94">
        <v>58463.21</v>
      </c>
      <c r="J76" s="95">
        <v>6000</v>
      </c>
    </row>
    <row r="77" spans="1:10" x14ac:dyDescent="0.25">
      <c r="A77" s="29" t="s">
        <v>80</v>
      </c>
      <c r="B77" s="28" t="s">
        <v>79</v>
      </c>
      <c r="C77" s="93">
        <v>48875.49</v>
      </c>
      <c r="D77" s="94">
        <v>48175.71</v>
      </c>
      <c r="E77" s="94">
        <v>51026.87</v>
      </c>
      <c r="F77" s="94">
        <v>57160.2</v>
      </c>
      <c r="G77" s="94">
        <v>55556.55</v>
      </c>
      <c r="H77" s="94">
        <v>66144.69</v>
      </c>
      <c r="I77" s="94">
        <v>62517.66</v>
      </c>
      <c r="J77" s="95">
        <v>87058.91</v>
      </c>
    </row>
    <row r="78" spans="1:10" x14ac:dyDescent="0.25">
      <c r="A78" s="31" t="s">
        <v>62</v>
      </c>
      <c r="B78" s="34" t="s">
        <v>127</v>
      </c>
      <c r="C78" s="99">
        <f t="shared" ref="C78:J78" si="10">SUM(C68:C77)</f>
        <v>805680.02999999991</v>
      </c>
      <c r="D78" s="100">
        <f t="shared" si="10"/>
        <v>1058197.1499999999</v>
      </c>
      <c r="E78" s="100">
        <f t="shared" si="10"/>
        <v>1714249.8500000003</v>
      </c>
      <c r="F78" s="100">
        <f t="shared" si="10"/>
        <v>2261732.16</v>
      </c>
      <c r="G78" s="100">
        <f t="shared" si="10"/>
        <v>2557615.1999999997</v>
      </c>
      <c r="H78" s="100">
        <f t="shared" si="10"/>
        <v>3465142.43</v>
      </c>
      <c r="I78" s="100">
        <f t="shared" si="10"/>
        <v>3968363.2</v>
      </c>
      <c r="J78" s="101">
        <f t="shared" si="10"/>
        <v>4756752.9200000009</v>
      </c>
    </row>
    <row r="79" spans="1:10" x14ac:dyDescent="0.25">
      <c r="A79" s="29" t="s">
        <v>83</v>
      </c>
      <c r="B79" s="28" t="s">
        <v>82</v>
      </c>
      <c r="C79" s="102"/>
      <c r="D79" s="103"/>
      <c r="E79" s="94"/>
      <c r="F79" s="94"/>
      <c r="G79" s="94"/>
      <c r="H79" s="94"/>
      <c r="I79" s="94"/>
      <c r="J79" s="95"/>
    </row>
    <row r="80" spans="1:10" x14ac:dyDescent="0.25">
      <c r="A80" s="29" t="s">
        <v>85</v>
      </c>
      <c r="B80" s="28" t="s">
        <v>84</v>
      </c>
      <c r="C80" s="96">
        <v>207247.71</v>
      </c>
      <c r="D80" s="97">
        <v>153983.07999999999</v>
      </c>
      <c r="E80" s="97">
        <v>276006.39</v>
      </c>
      <c r="F80" s="97">
        <v>1799832.76</v>
      </c>
      <c r="G80" s="97">
        <v>916199.8</v>
      </c>
      <c r="H80" s="97">
        <v>3686798.35</v>
      </c>
      <c r="I80" s="97">
        <v>1491136.21</v>
      </c>
      <c r="J80" s="98">
        <v>5846686.7300000004</v>
      </c>
    </row>
    <row r="81" spans="1:10" x14ac:dyDescent="0.25">
      <c r="A81" s="29" t="s">
        <v>86</v>
      </c>
      <c r="B81" s="28" t="s">
        <v>0</v>
      </c>
      <c r="C81" s="93">
        <v>10000</v>
      </c>
      <c r="D81" s="94">
        <v>19158.88</v>
      </c>
      <c r="E81" s="94">
        <v>10000</v>
      </c>
      <c r="F81" s="94">
        <v>19158.88</v>
      </c>
      <c r="G81" s="94">
        <v>10000</v>
      </c>
      <c r="H81" s="94">
        <v>44815.85</v>
      </c>
      <c r="I81" s="94">
        <v>35315.839999999997</v>
      </c>
      <c r="J81" s="95">
        <v>44815.85</v>
      </c>
    </row>
    <row r="82" spans="1:10" x14ac:dyDescent="0.25">
      <c r="A82" s="29" t="s">
        <v>87</v>
      </c>
      <c r="B82" s="28" t="s">
        <v>1</v>
      </c>
      <c r="C82" s="93"/>
      <c r="D82" s="94">
        <v>30000</v>
      </c>
      <c r="E82" s="94"/>
      <c r="F82" s="94">
        <v>30000</v>
      </c>
      <c r="G82" s="94"/>
      <c r="H82" s="94">
        <v>30000</v>
      </c>
      <c r="I82" s="94"/>
      <c r="J82" s="95">
        <v>30000</v>
      </c>
    </row>
    <row r="83" spans="1:10" x14ac:dyDescent="0.25">
      <c r="A83" s="29" t="s">
        <v>89</v>
      </c>
      <c r="B83" s="28" t="s">
        <v>88</v>
      </c>
      <c r="C83" s="104"/>
      <c r="D83" s="105"/>
      <c r="E83" s="105"/>
      <c r="F83" s="105"/>
      <c r="G83" s="105"/>
      <c r="H83" s="105"/>
      <c r="I83" s="105"/>
      <c r="J83" s="106"/>
    </row>
    <row r="84" spans="1:10" x14ac:dyDescent="0.25">
      <c r="A84" s="31" t="s">
        <v>81</v>
      </c>
      <c r="B84" s="34" t="s">
        <v>126</v>
      </c>
      <c r="C84" s="99">
        <f t="shared" ref="C84:J84" si="11">SUM(C79:C83)</f>
        <v>217247.71</v>
      </c>
      <c r="D84" s="100">
        <f t="shared" si="11"/>
        <v>203141.96</v>
      </c>
      <c r="E84" s="100">
        <f t="shared" si="11"/>
        <v>286006.39</v>
      </c>
      <c r="F84" s="100">
        <f t="shared" si="11"/>
        <v>1848991.64</v>
      </c>
      <c r="G84" s="100">
        <f t="shared" si="11"/>
        <v>926199.8</v>
      </c>
      <c r="H84" s="100">
        <f t="shared" si="11"/>
        <v>3761614.2</v>
      </c>
      <c r="I84" s="100">
        <f t="shared" si="11"/>
        <v>1526452.05</v>
      </c>
      <c r="J84" s="101">
        <f t="shared" si="11"/>
        <v>5921502.5800000001</v>
      </c>
    </row>
    <row r="85" spans="1:10" x14ac:dyDescent="0.25">
      <c r="A85" s="29" t="s">
        <v>92</v>
      </c>
      <c r="B85" s="28" t="s">
        <v>91</v>
      </c>
      <c r="C85" s="107"/>
      <c r="D85" s="108"/>
      <c r="E85" s="108"/>
      <c r="F85" s="108"/>
      <c r="G85" s="108"/>
      <c r="H85" s="108"/>
      <c r="I85" s="108"/>
      <c r="J85" s="109"/>
    </row>
    <row r="86" spans="1:10" x14ac:dyDescent="0.25">
      <c r="A86" s="29" t="s">
        <v>94</v>
      </c>
      <c r="B86" s="28" t="s">
        <v>93</v>
      </c>
      <c r="C86" s="107"/>
      <c r="D86" s="108"/>
      <c r="E86" s="108"/>
      <c r="F86" s="108"/>
      <c r="G86" s="108"/>
      <c r="H86" s="108"/>
      <c r="I86" s="108"/>
      <c r="J86" s="109"/>
    </row>
    <row r="87" spans="1:10" x14ac:dyDescent="0.25">
      <c r="A87" s="29" t="s">
        <v>96</v>
      </c>
      <c r="B87" s="28" t="s">
        <v>95</v>
      </c>
      <c r="C87" s="107"/>
      <c r="D87" s="108"/>
      <c r="E87" s="108"/>
      <c r="F87" s="108"/>
      <c r="G87" s="108"/>
      <c r="H87" s="108"/>
      <c r="I87" s="108"/>
      <c r="J87" s="109"/>
    </row>
    <row r="88" spans="1:10" x14ac:dyDescent="0.25">
      <c r="A88" s="29" t="s">
        <v>98</v>
      </c>
      <c r="B88" s="28" t="s">
        <v>97</v>
      </c>
      <c r="C88" s="93"/>
      <c r="D88" s="94"/>
      <c r="E88" s="94"/>
      <c r="F88" s="94"/>
      <c r="G88" s="94"/>
      <c r="H88" s="94"/>
      <c r="I88" s="94"/>
      <c r="J88" s="95"/>
    </row>
    <row r="89" spans="1:10" x14ac:dyDescent="0.25">
      <c r="A89" s="31" t="s">
        <v>90</v>
      </c>
      <c r="B89" s="34" t="s">
        <v>125</v>
      </c>
      <c r="C89" s="99">
        <f t="shared" ref="C89:J89" si="12">SUM(C85:C88)</f>
        <v>0</v>
      </c>
      <c r="D89" s="110">
        <f t="shared" si="12"/>
        <v>0</v>
      </c>
      <c r="E89" s="110">
        <f t="shared" si="12"/>
        <v>0</v>
      </c>
      <c r="F89" s="110">
        <f t="shared" si="12"/>
        <v>0</v>
      </c>
      <c r="G89" s="110">
        <f t="shared" si="12"/>
        <v>0</v>
      </c>
      <c r="H89" s="110">
        <f t="shared" si="12"/>
        <v>0</v>
      </c>
      <c r="I89" s="110">
        <f t="shared" si="12"/>
        <v>0</v>
      </c>
      <c r="J89" s="111">
        <f t="shared" si="12"/>
        <v>0</v>
      </c>
    </row>
    <row r="90" spans="1:10" x14ac:dyDescent="0.25">
      <c r="A90" s="29" t="s">
        <v>101</v>
      </c>
      <c r="B90" s="28" t="s">
        <v>100</v>
      </c>
      <c r="C90" s="107"/>
      <c r="D90" s="108"/>
      <c r="E90" s="108"/>
      <c r="F90" s="108"/>
      <c r="G90" s="108"/>
      <c r="H90" s="108"/>
      <c r="I90" s="108"/>
      <c r="J90" s="109"/>
    </row>
    <row r="91" spans="1:10" x14ac:dyDescent="0.25">
      <c r="A91" s="29" t="s">
        <v>103</v>
      </c>
      <c r="B91" s="28" t="s">
        <v>102</v>
      </c>
      <c r="C91" s="107"/>
      <c r="D91" s="108"/>
      <c r="E91" s="108"/>
      <c r="F91" s="108"/>
      <c r="G91" s="108"/>
      <c r="H91" s="108"/>
      <c r="I91" s="108"/>
      <c r="J91" s="109"/>
    </row>
    <row r="92" spans="1:10" x14ac:dyDescent="0.25">
      <c r="A92" s="29" t="s">
        <v>105</v>
      </c>
      <c r="B92" s="28" t="s">
        <v>104</v>
      </c>
      <c r="C92" s="107">
        <v>3088.98</v>
      </c>
      <c r="D92" s="108">
        <v>3151.23</v>
      </c>
      <c r="E92" s="108">
        <v>34030.6</v>
      </c>
      <c r="F92" s="108">
        <v>7476.53</v>
      </c>
      <c r="G92" s="108">
        <v>34030.6</v>
      </c>
      <c r="H92" s="108">
        <v>7476.53</v>
      </c>
      <c r="I92" s="108">
        <v>62242.21</v>
      </c>
      <c r="J92" s="109">
        <v>14953.05</v>
      </c>
    </row>
    <row r="93" spans="1:10" x14ac:dyDescent="0.25">
      <c r="A93" s="29" t="s">
        <v>107</v>
      </c>
      <c r="B93" s="28" t="s">
        <v>106</v>
      </c>
      <c r="C93" s="107"/>
      <c r="D93" s="108"/>
      <c r="E93" s="108"/>
      <c r="F93" s="108"/>
      <c r="G93" s="108"/>
      <c r="H93" s="108"/>
      <c r="I93" s="108"/>
      <c r="J93" s="109"/>
    </row>
    <row r="94" spans="1:10" x14ac:dyDescent="0.25">
      <c r="A94" s="29" t="s">
        <v>109</v>
      </c>
      <c r="B94" s="28" t="s">
        <v>108</v>
      </c>
      <c r="C94" s="107"/>
      <c r="D94" s="108"/>
      <c r="E94" s="108"/>
      <c r="F94" s="108"/>
      <c r="G94" s="108"/>
      <c r="H94" s="108"/>
      <c r="I94" s="108"/>
      <c r="J94" s="109"/>
    </row>
    <row r="95" spans="1:10" x14ac:dyDescent="0.25">
      <c r="A95" s="31" t="s">
        <v>99</v>
      </c>
      <c r="B95" s="34" t="s">
        <v>124</v>
      </c>
      <c r="C95" s="112">
        <f t="shared" ref="C95:J95" si="13">SUM(C90:C94)</f>
        <v>3088.98</v>
      </c>
      <c r="D95" s="110">
        <f t="shared" si="13"/>
        <v>3151.23</v>
      </c>
      <c r="E95" s="110">
        <f t="shared" si="13"/>
        <v>34030.6</v>
      </c>
      <c r="F95" s="110">
        <f t="shared" si="13"/>
        <v>7476.53</v>
      </c>
      <c r="G95" s="110">
        <f t="shared" si="13"/>
        <v>34030.6</v>
      </c>
      <c r="H95" s="110">
        <f t="shared" si="13"/>
        <v>7476.53</v>
      </c>
      <c r="I95" s="110">
        <f t="shared" si="13"/>
        <v>62242.21</v>
      </c>
      <c r="J95" s="111">
        <f t="shared" si="13"/>
        <v>14953.05</v>
      </c>
    </row>
    <row r="96" spans="1:10" ht="30" x14ac:dyDescent="0.25">
      <c r="A96" s="31" t="s">
        <v>168</v>
      </c>
      <c r="B96" s="40" t="s">
        <v>128</v>
      </c>
      <c r="C96" s="113"/>
      <c r="D96" s="114"/>
      <c r="E96" s="114"/>
      <c r="F96" s="114"/>
      <c r="G96" s="114"/>
      <c r="H96" s="114"/>
      <c r="I96" s="114"/>
      <c r="J96" s="115"/>
    </row>
    <row r="97" spans="1:10" x14ac:dyDescent="0.25">
      <c r="A97" s="29" t="s">
        <v>112</v>
      </c>
      <c r="B97" s="28" t="s">
        <v>111</v>
      </c>
      <c r="C97" s="107">
        <v>134528.46</v>
      </c>
      <c r="D97" s="108">
        <v>176084.99</v>
      </c>
      <c r="E97" s="108">
        <v>238261.89</v>
      </c>
      <c r="F97" s="108">
        <v>390455.94</v>
      </c>
      <c r="G97" s="108">
        <v>352252.03</v>
      </c>
      <c r="H97" s="108">
        <v>604826.89</v>
      </c>
      <c r="I97" s="108">
        <v>569756.18999999994</v>
      </c>
      <c r="J97" s="109">
        <v>841422.54</v>
      </c>
    </row>
    <row r="98" spans="1:10" x14ac:dyDescent="0.25">
      <c r="A98" s="29" t="s">
        <v>114</v>
      </c>
      <c r="B98" s="28" t="s">
        <v>113</v>
      </c>
      <c r="C98" s="107">
        <v>1241.83</v>
      </c>
      <c r="D98" s="108">
        <v>4688.91</v>
      </c>
      <c r="E98" s="108">
        <v>3104.85</v>
      </c>
      <c r="F98" s="108">
        <v>23458.76</v>
      </c>
      <c r="G98" s="108">
        <v>7284.27</v>
      </c>
      <c r="H98" s="108">
        <v>42228.61</v>
      </c>
      <c r="I98" s="108">
        <v>9198.7000000000007</v>
      </c>
      <c r="J98" s="109">
        <v>60998.45</v>
      </c>
    </row>
    <row r="99" spans="1:10" x14ac:dyDescent="0.25">
      <c r="A99" s="31" t="s">
        <v>110</v>
      </c>
      <c r="B99" s="34" t="s">
        <v>123</v>
      </c>
      <c r="C99" s="116">
        <f t="shared" ref="C99:J99" si="14">+C97+C98</f>
        <v>135770.28999999998</v>
      </c>
      <c r="D99" s="117">
        <f t="shared" si="14"/>
        <v>180773.9</v>
      </c>
      <c r="E99" s="117">
        <f t="shared" si="14"/>
        <v>241366.74000000002</v>
      </c>
      <c r="F99" s="117">
        <f t="shared" si="14"/>
        <v>413914.7</v>
      </c>
      <c r="G99" s="117">
        <f t="shared" si="14"/>
        <v>359536.30000000005</v>
      </c>
      <c r="H99" s="117">
        <f t="shared" si="14"/>
        <v>647055.5</v>
      </c>
      <c r="I99" s="117">
        <f t="shared" si="14"/>
        <v>578954.8899999999</v>
      </c>
      <c r="J99" s="118">
        <f t="shared" si="14"/>
        <v>902420.99</v>
      </c>
    </row>
    <row r="100" spans="1:10" ht="17.25" x14ac:dyDescent="0.25">
      <c r="A100" s="41" t="s">
        <v>137</v>
      </c>
      <c r="B100" s="37" t="s">
        <v>144</v>
      </c>
      <c r="C100" s="119"/>
      <c r="D100" s="120">
        <v>0</v>
      </c>
      <c r="E100" s="120"/>
      <c r="F100" s="120">
        <v>0</v>
      </c>
      <c r="G100" s="120"/>
      <c r="H100" s="120">
        <v>0</v>
      </c>
      <c r="I100" s="120"/>
      <c r="J100" s="121">
        <v>0</v>
      </c>
    </row>
    <row r="101" spans="1:10" x14ac:dyDescent="0.25">
      <c r="A101" s="259" t="s">
        <v>132</v>
      </c>
      <c r="B101" s="260"/>
      <c r="C101" s="122">
        <f t="shared" ref="C101:J101" si="15">+C100+C99+C96+C95+C89+C84+C78</f>
        <v>1161787.0099999998</v>
      </c>
      <c r="D101" s="123">
        <f t="shared" si="15"/>
        <v>1445264.2399999998</v>
      </c>
      <c r="E101" s="123">
        <f t="shared" si="15"/>
        <v>2275653.58</v>
      </c>
      <c r="F101" s="123">
        <f t="shared" si="15"/>
        <v>4532115.03</v>
      </c>
      <c r="G101" s="123">
        <f t="shared" si="15"/>
        <v>3877381.9</v>
      </c>
      <c r="H101" s="123">
        <f t="shared" si="15"/>
        <v>7881288.6600000001</v>
      </c>
      <c r="I101" s="123">
        <f t="shared" si="15"/>
        <v>6136012.3499999996</v>
      </c>
      <c r="J101" s="124">
        <f t="shared" si="15"/>
        <v>11595629.540000001</v>
      </c>
    </row>
    <row r="102" spans="1:10" x14ac:dyDescent="0.25">
      <c r="A102" s="259" t="s">
        <v>162</v>
      </c>
      <c r="B102" s="260"/>
      <c r="C102" s="2"/>
      <c r="D102" s="87">
        <v>20000</v>
      </c>
      <c r="E102" s="3"/>
      <c r="F102" s="87">
        <v>95000</v>
      </c>
      <c r="G102" s="3"/>
      <c r="H102" s="87">
        <v>95000</v>
      </c>
      <c r="I102" s="3"/>
      <c r="J102" s="89">
        <v>95000</v>
      </c>
    </row>
    <row r="103" spans="1:10" x14ac:dyDescent="0.25">
      <c r="A103" s="17"/>
      <c r="B103" s="42"/>
      <c r="C103" s="43"/>
      <c r="D103" s="43"/>
      <c r="E103" s="43"/>
      <c r="F103" s="43"/>
      <c r="G103" s="43"/>
      <c r="H103" s="43"/>
      <c r="I103" s="43"/>
      <c r="J103" s="44"/>
    </row>
    <row r="104" spans="1:10" x14ac:dyDescent="0.25">
      <c r="A104" s="45"/>
      <c r="B104" s="46" t="s">
        <v>129</v>
      </c>
      <c r="C104" s="123">
        <f t="shared" ref="C104:J104" si="16">+C62-C101</f>
        <v>2504739.08</v>
      </c>
      <c r="D104" s="123">
        <f t="shared" si="16"/>
        <v>1932512.9100000001</v>
      </c>
      <c r="E104" s="123">
        <f t="shared" si="16"/>
        <v>3438163.6899999995</v>
      </c>
      <c r="F104" s="123">
        <f t="shared" si="16"/>
        <v>850025.57999999914</v>
      </c>
      <c r="G104" s="123">
        <f t="shared" si="16"/>
        <v>2541549.9499999997</v>
      </c>
      <c r="H104" s="123">
        <f t="shared" si="16"/>
        <v>531405.75</v>
      </c>
      <c r="I104" s="123">
        <f t="shared" si="16"/>
        <v>2557846.3899999987</v>
      </c>
      <c r="J104" s="124">
        <f t="shared" si="16"/>
        <v>1684748.8599999975</v>
      </c>
    </row>
    <row r="105" spans="1:10" s="23" customFormat="1" x14ac:dyDescent="0.2">
      <c r="A105" s="45"/>
      <c r="B105" s="46" t="s">
        <v>163</v>
      </c>
      <c r="C105" s="4"/>
      <c r="D105" s="127">
        <f>+D63-D102</f>
        <v>128653.44</v>
      </c>
      <c r="E105" s="5"/>
      <c r="F105" s="127">
        <f>+F63-F102</f>
        <v>132653.44</v>
      </c>
      <c r="G105" s="5"/>
      <c r="H105" s="127">
        <f>+H63-H102</f>
        <v>132653.44</v>
      </c>
      <c r="I105" s="5"/>
      <c r="J105" s="125">
        <f>+J63-J102</f>
        <v>132653.44</v>
      </c>
    </row>
    <row r="106" spans="1:10" s="23" customFormat="1" x14ac:dyDescent="0.25">
      <c r="A106" s="47"/>
      <c r="B106" s="46" t="s">
        <v>134</v>
      </c>
      <c r="C106" s="123">
        <v>0</v>
      </c>
      <c r="D106" s="123">
        <f>IF(D104&lt;0,-D104,0)</f>
        <v>0</v>
      </c>
      <c r="E106" s="123">
        <v>0</v>
      </c>
      <c r="F106" s="123">
        <f>IF(F104&lt;0,-F104,0)</f>
        <v>0</v>
      </c>
      <c r="G106" s="123">
        <v>0</v>
      </c>
      <c r="H106" s="123">
        <f>IF(H104&lt;0,-H104,0)</f>
        <v>0</v>
      </c>
      <c r="I106" s="123">
        <v>0</v>
      </c>
      <c r="J106" s="126">
        <f>IF(J104&lt;0,-J104,0)</f>
        <v>0</v>
      </c>
    </row>
    <row r="107" spans="1:10" s="48" customFormat="1" ht="21" customHeight="1" x14ac:dyDescent="0.2">
      <c r="A107" s="273" t="s">
        <v>149</v>
      </c>
      <c r="B107" s="273"/>
      <c r="C107" s="273"/>
      <c r="D107" s="273"/>
      <c r="E107" s="273"/>
      <c r="F107" s="273"/>
      <c r="G107" s="273"/>
      <c r="H107" s="273"/>
      <c r="I107" s="273"/>
      <c r="J107" s="273"/>
    </row>
    <row r="108" spans="1:10" s="48" customFormat="1" ht="21" customHeight="1" x14ac:dyDescent="0.2">
      <c r="A108" s="274" t="s">
        <v>151</v>
      </c>
      <c r="B108" s="274"/>
      <c r="C108" s="274"/>
      <c r="D108" s="274"/>
      <c r="E108" s="274"/>
      <c r="F108" s="274"/>
      <c r="G108" s="274"/>
      <c r="H108" s="274"/>
      <c r="I108" s="274"/>
      <c r="J108" s="274"/>
    </row>
    <row r="109" spans="1:10" s="48" customFormat="1" ht="21" customHeight="1" x14ac:dyDescent="0.2">
      <c r="A109" s="264" t="s">
        <v>167</v>
      </c>
      <c r="B109" s="264"/>
      <c r="C109" s="264"/>
      <c r="D109" s="264"/>
      <c r="E109" s="264"/>
      <c r="F109" s="264"/>
      <c r="G109" s="264"/>
      <c r="H109" s="264"/>
      <c r="I109" s="264"/>
      <c r="J109" s="264"/>
    </row>
  </sheetData>
  <sheetProtection password="D3C7" sheet="1" objects="1" scenarios="1"/>
  <mergeCells count="31">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s>
  <pageMargins left="0.31496062992126" right="0.118110236220472" top="0.15748031496063" bottom="0" header="0" footer="0"/>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04"/>
  <sheetViews>
    <sheetView showGridLines="0" tabSelected="1" topLeftCell="C118" zoomScale="85" zoomScaleNormal="85" workbookViewId="0"/>
  </sheetViews>
  <sheetFormatPr defaultColWidth="12.5703125" defaultRowHeight="15" customHeight="1" x14ac:dyDescent="0.25"/>
  <cols>
    <col min="1" max="1" width="15.7109375" style="48" customWidth="1"/>
    <col min="2" max="2" width="65.85546875" style="48" customWidth="1"/>
    <col min="3" max="3" width="37.140625" style="48" customWidth="1"/>
    <col min="4" max="4" width="35.42578125" style="48" bestFit="1" customWidth="1"/>
    <col min="5" max="5" width="34.85546875" style="48" bestFit="1" customWidth="1"/>
    <col min="6" max="6" width="14" style="48" bestFit="1" customWidth="1"/>
    <col min="7" max="7" width="20.85546875" style="7" customWidth="1"/>
    <col min="8" max="8" width="22" style="7" customWidth="1"/>
    <col min="9" max="9" width="20.140625" style="7" customWidth="1"/>
    <col min="10" max="10" width="21.85546875" style="7" customWidth="1"/>
    <col min="11" max="11" width="19.85546875" style="7" customWidth="1"/>
    <col min="12" max="12" width="23" style="7" customWidth="1"/>
    <col min="13" max="13" width="21.7109375" style="7" customWidth="1"/>
    <col min="14" max="14" width="23.5703125" style="7" customWidth="1"/>
    <col min="15" max="15" width="12.5703125" style="7" customWidth="1"/>
    <col min="16" max="16384" width="12.5703125" style="7"/>
  </cols>
  <sheetData>
    <row r="1" spans="1:14" ht="53.45" customHeight="1" x14ac:dyDescent="0.25">
      <c r="A1" s="135"/>
      <c r="B1" s="268" t="s">
        <v>146</v>
      </c>
      <c r="C1" s="268"/>
      <c r="D1" s="268"/>
      <c r="E1" s="268"/>
      <c r="F1" s="268"/>
      <c r="G1" s="268"/>
      <c r="H1" s="268"/>
      <c r="I1" s="268"/>
      <c r="J1" s="268"/>
      <c r="K1" s="268"/>
      <c r="L1" s="268"/>
      <c r="M1" s="268"/>
      <c r="N1" s="268"/>
    </row>
    <row r="2" spans="1:14" ht="16.5" customHeight="1" x14ac:dyDescent="0.25">
      <c r="A2" s="6"/>
      <c r="B2" s="268"/>
      <c r="C2" s="268"/>
      <c r="D2" s="268"/>
      <c r="E2" s="268"/>
      <c r="F2" s="268"/>
      <c r="G2" s="268"/>
      <c r="H2" s="268"/>
      <c r="I2" s="268"/>
      <c r="J2" s="268"/>
      <c r="K2" s="268"/>
      <c r="L2" s="268"/>
      <c r="M2" s="268"/>
      <c r="N2" s="268"/>
    </row>
    <row r="3" spans="1:14" s="23" customFormat="1" ht="30" customHeight="1" x14ac:dyDescent="0.2">
      <c r="A3" s="246" t="s">
        <v>145</v>
      </c>
      <c r="B3" s="246"/>
      <c r="C3" s="246"/>
      <c r="D3" s="246"/>
      <c r="E3" s="246"/>
      <c r="F3" s="246"/>
      <c r="G3" s="246"/>
      <c r="H3" s="246"/>
      <c r="I3" s="246"/>
      <c r="J3" s="246"/>
      <c r="K3" s="246"/>
      <c r="L3" s="246"/>
      <c r="M3" s="246"/>
      <c r="N3" s="246"/>
    </row>
    <row r="4" spans="1:14" s="23" customFormat="1" ht="15" customHeight="1" x14ac:dyDescent="0.2">
      <c r="A4" s="246" t="s">
        <v>150</v>
      </c>
      <c r="B4" s="246"/>
      <c r="C4" s="246"/>
      <c r="D4" s="246"/>
      <c r="E4" s="246"/>
      <c r="F4" s="246"/>
      <c r="G4" s="246"/>
      <c r="H4" s="246"/>
      <c r="I4" s="246"/>
      <c r="J4" s="246"/>
      <c r="K4" s="246"/>
      <c r="L4" s="246"/>
      <c r="M4" s="246"/>
      <c r="N4" s="246"/>
    </row>
    <row r="5" spans="1:14" s="23" customFormat="1" ht="15" customHeight="1" x14ac:dyDescent="0.2">
      <c r="A5" s="247" t="s">
        <v>164</v>
      </c>
      <c r="B5" s="247"/>
      <c r="C5" s="247"/>
      <c r="D5" s="247"/>
      <c r="E5" s="247"/>
      <c r="F5" s="247"/>
      <c r="G5" s="247"/>
      <c r="H5" s="247"/>
      <c r="I5" s="247"/>
      <c r="J5" s="247"/>
      <c r="K5" s="247"/>
      <c r="L5" s="247"/>
      <c r="M5" s="247"/>
      <c r="N5" s="247"/>
    </row>
    <row r="6" spans="1:14" s="23" customFormat="1" ht="15" customHeight="1" x14ac:dyDescent="0.2">
      <c r="A6" s="246" t="s">
        <v>165</v>
      </c>
      <c r="B6" s="246"/>
      <c r="C6" s="246"/>
      <c r="D6" s="246"/>
      <c r="E6" s="246"/>
      <c r="F6" s="246"/>
      <c r="G6" s="246"/>
      <c r="H6" s="246"/>
      <c r="I6" s="246"/>
      <c r="J6" s="246"/>
      <c r="K6" s="246"/>
      <c r="L6" s="246"/>
      <c r="M6" s="246"/>
      <c r="N6" s="246"/>
    </row>
    <row r="7" spans="1:14" s="23" customFormat="1" ht="65.099999999999994" customHeight="1" x14ac:dyDescent="0.2">
      <c r="A7" s="246" t="s">
        <v>153</v>
      </c>
      <c r="B7" s="246"/>
      <c r="C7" s="246"/>
      <c r="D7" s="246"/>
      <c r="E7" s="246"/>
      <c r="F7" s="246"/>
      <c r="G7" s="246"/>
      <c r="H7" s="246"/>
      <c r="I7" s="246"/>
      <c r="J7" s="246"/>
      <c r="K7" s="246"/>
      <c r="L7" s="246"/>
      <c r="M7" s="246"/>
      <c r="N7" s="246"/>
    </row>
    <row r="8" spans="1:14" s="23" customFormat="1" ht="15" customHeight="1" x14ac:dyDescent="0.2">
      <c r="A8" s="246" t="s">
        <v>152</v>
      </c>
      <c r="B8" s="246"/>
      <c r="C8" s="246"/>
      <c r="D8" s="246"/>
      <c r="E8" s="246"/>
      <c r="F8" s="246"/>
      <c r="G8" s="246"/>
      <c r="H8" s="246"/>
      <c r="I8" s="246"/>
      <c r="J8" s="246"/>
      <c r="K8" s="246"/>
      <c r="L8" s="246"/>
      <c r="M8" s="246"/>
      <c r="N8" s="246"/>
    </row>
    <row r="9" spans="1:14" s="23" customFormat="1" ht="15" customHeight="1" x14ac:dyDescent="0.2">
      <c r="A9" s="247" t="s">
        <v>166</v>
      </c>
      <c r="B9" s="247"/>
      <c r="C9" s="247"/>
      <c r="D9" s="247"/>
      <c r="E9" s="247"/>
      <c r="F9" s="247"/>
      <c r="G9" s="247"/>
      <c r="H9" s="247"/>
      <c r="I9" s="247"/>
      <c r="J9" s="247"/>
      <c r="K9" s="247"/>
      <c r="L9" s="247"/>
      <c r="M9" s="247"/>
      <c r="N9" s="247"/>
    </row>
    <row r="10" spans="1:14" s="10" customFormat="1" ht="18.75" customHeight="1" x14ac:dyDescent="0.25">
      <c r="A10" s="8"/>
      <c r="B10" s="9"/>
      <c r="C10" s="9"/>
      <c r="D10" s="9"/>
      <c r="E10" s="9"/>
      <c r="F10" s="9"/>
      <c r="G10" s="9"/>
      <c r="H10" s="9"/>
      <c r="I10" s="9"/>
      <c r="J10" s="9"/>
      <c r="K10" s="9"/>
      <c r="L10" s="9"/>
      <c r="M10" s="9"/>
      <c r="N10" s="9"/>
    </row>
    <row r="11" spans="1:14" ht="15.6" customHeight="1" x14ac:dyDescent="0.25">
      <c r="A11" s="250" t="s">
        <v>130</v>
      </c>
      <c r="B11" s="255" t="s">
        <v>131</v>
      </c>
      <c r="C11" s="255" t="s">
        <v>169</v>
      </c>
      <c r="D11" s="255" t="s">
        <v>170</v>
      </c>
      <c r="E11" s="255" t="s">
        <v>171</v>
      </c>
      <c r="F11" s="255" t="s">
        <v>172</v>
      </c>
      <c r="G11" s="265" t="s">
        <v>3</v>
      </c>
      <c r="H11" s="266"/>
      <c r="I11" s="266"/>
      <c r="J11" s="266"/>
      <c r="K11" s="266"/>
      <c r="L11" s="266"/>
      <c r="M11" s="266"/>
      <c r="N11" s="267"/>
    </row>
    <row r="12" spans="1:14" ht="33" customHeight="1" x14ac:dyDescent="0.25">
      <c r="A12" s="277"/>
      <c r="B12" s="251"/>
      <c r="C12" s="251"/>
      <c r="D12" s="251"/>
      <c r="E12" s="251"/>
      <c r="F12" s="251"/>
      <c r="G12" s="257" t="s">
        <v>177</v>
      </c>
      <c r="H12" s="258"/>
      <c r="I12" s="269" t="s">
        <v>178</v>
      </c>
      <c r="J12" s="270"/>
      <c r="K12" s="271" t="s">
        <v>179</v>
      </c>
      <c r="L12" s="270"/>
      <c r="M12" s="271" t="s">
        <v>180</v>
      </c>
      <c r="N12" s="272"/>
    </row>
    <row r="13" spans="1:14" ht="37.5" customHeight="1" x14ac:dyDescent="0.25">
      <c r="A13" s="278"/>
      <c r="B13" s="256"/>
      <c r="C13" s="256"/>
      <c r="D13" s="256"/>
      <c r="E13" s="256"/>
      <c r="F13" s="256"/>
      <c r="G13" s="11" t="s">
        <v>143</v>
      </c>
      <c r="H13" s="12" t="s">
        <v>181</v>
      </c>
      <c r="I13" s="13" t="s">
        <v>143</v>
      </c>
      <c r="J13" s="14" t="s">
        <v>156</v>
      </c>
      <c r="K13" s="15" t="s">
        <v>143</v>
      </c>
      <c r="L13" s="14" t="s">
        <v>156</v>
      </c>
      <c r="M13" s="15" t="s">
        <v>143</v>
      </c>
      <c r="N13" s="16" t="s">
        <v>4</v>
      </c>
    </row>
    <row r="14" spans="1:14" s="20" customFormat="1" ht="19.5" customHeight="1" x14ac:dyDescent="0.2">
      <c r="A14" s="17"/>
      <c r="B14" s="18" t="s">
        <v>138</v>
      </c>
      <c r="C14" s="18"/>
      <c r="D14" s="18"/>
      <c r="E14" s="18"/>
      <c r="F14" s="18"/>
      <c r="G14" s="49">
        <v>2919414.26</v>
      </c>
      <c r="H14" s="50">
        <v>2853889.52</v>
      </c>
      <c r="I14" s="19"/>
      <c r="J14" s="19"/>
      <c r="K14" s="19"/>
      <c r="L14" s="19"/>
      <c r="M14" s="19"/>
      <c r="N14" s="19"/>
    </row>
    <row r="15" spans="1:14" s="23" customFormat="1" x14ac:dyDescent="0.2">
      <c r="A15" s="17"/>
      <c r="B15" s="21" t="s">
        <v>157</v>
      </c>
      <c r="C15" s="21"/>
      <c r="D15" s="21"/>
      <c r="E15" s="21"/>
      <c r="F15" s="21"/>
      <c r="G15" s="1"/>
      <c r="H15" s="50">
        <v>148653.44</v>
      </c>
      <c r="I15" s="22"/>
      <c r="J15" s="22"/>
      <c r="K15" s="22"/>
      <c r="L15" s="22"/>
      <c r="M15" s="22"/>
      <c r="N15" s="22"/>
    </row>
    <row r="16" spans="1:14" s="23" customFormat="1" x14ac:dyDescent="0.2">
      <c r="A16" s="17"/>
      <c r="B16" s="24"/>
      <c r="C16" s="24"/>
      <c r="D16" s="24"/>
      <c r="E16" s="24"/>
      <c r="F16" s="24"/>
      <c r="G16" s="25"/>
      <c r="H16" s="25"/>
      <c r="I16" s="26"/>
      <c r="J16" s="26"/>
      <c r="K16" s="26"/>
      <c r="L16" s="26"/>
      <c r="M16" s="26"/>
      <c r="N16" s="26"/>
    </row>
    <row r="17" spans="1:14" s="23" customFormat="1" x14ac:dyDescent="0.25">
      <c r="A17" s="136" t="s">
        <v>7</v>
      </c>
      <c r="B17" s="137" t="s">
        <v>6</v>
      </c>
      <c r="C17" s="181"/>
      <c r="D17" s="181"/>
      <c r="E17" s="181"/>
      <c r="F17" s="185"/>
      <c r="G17" s="51">
        <v>134905.42000000001</v>
      </c>
      <c r="H17" s="52">
        <f>SUM(H18:H24)</f>
        <v>156254.21</v>
      </c>
      <c r="I17" s="52">
        <v>1532314.69</v>
      </c>
      <c r="J17" s="52">
        <f>SUM(J18:J24)</f>
        <v>1337575.2200000002</v>
      </c>
      <c r="K17" s="52">
        <v>1653526.41</v>
      </c>
      <c r="L17" s="52">
        <f>SUM(L18:L24)</f>
        <v>2518896.2300000004</v>
      </c>
      <c r="M17" s="52">
        <v>3185508.21</v>
      </c>
      <c r="N17" s="53">
        <f>SUM(N18:N24)</f>
        <v>3700217.2199999997</v>
      </c>
    </row>
    <row r="18" spans="1:14" s="23" customFormat="1" ht="25.5" x14ac:dyDescent="0.25">
      <c r="A18" s="138"/>
      <c r="B18" s="177"/>
      <c r="C18" s="191" t="s">
        <v>188</v>
      </c>
      <c r="D18" s="191" t="s">
        <v>189</v>
      </c>
      <c r="E18" s="191" t="s">
        <v>190</v>
      </c>
      <c r="F18" s="193" t="s">
        <v>191</v>
      </c>
      <c r="G18" s="194"/>
      <c r="H18" s="195">
        <v>0</v>
      </c>
      <c r="I18" s="196"/>
      <c r="J18" s="195">
        <v>269.27999999999997</v>
      </c>
      <c r="K18" s="196"/>
      <c r="L18" s="195">
        <v>538.55999999999995</v>
      </c>
      <c r="M18" s="196"/>
      <c r="N18" s="197">
        <v>807.84</v>
      </c>
    </row>
    <row r="19" spans="1:14" s="23" customFormat="1" ht="25.5" x14ac:dyDescent="0.25">
      <c r="A19" s="138"/>
      <c r="B19" s="177"/>
      <c r="C19" s="198" t="s">
        <v>192</v>
      </c>
      <c r="D19" s="198" t="s">
        <v>193</v>
      </c>
      <c r="E19" s="198" t="s">
        <v>190</v>
      </c>
      <c r="F19" s="199" t="s">
        <v>191</v>
      </c>
      <c r="G19" s="200"/>
      <c r="H19" s="201">
        <v>42423.45</v>
      </c>
      <c r="I19" s="202"/>
      <c r="J19" s="201">
        <v>908892.12</v>
      </c>
      <c r="K19" s="202"/>
      <c r="L19" s="201">
        <v>1775360.79</v>
      </c>
      <c r="M19" s="202"/>
      <c r="N19" s="203">
        <v>2641829.4500000002</v>
      </c>
    </row>
    <row r="20" spans="1:14" s="23" customFormat="1" ht="25.5" x14ac:dyDescent="0.25">
      <c r="A20" s="138"/>
      <c r="B20" s="177"/>
      <c r="C20" s="198" t="s">
        <v>194</v>
      </c>
      <c r="D20" s="198" t="s">
        <v>195</v>
      </c>
      <c r="E20" s="198" t="s">
        <v>190</v>
      </c>
      <c r="F20" s="199" t="s">
        <v>191</v>
      </c>
      <c r="G20" s="200"/>
      <c r="H20" s="201">
        <v>30321.95</v>
      </c>
      <c r="I20" s="202"/>
      <c r="J20" s="201">
        <v>47638.85</v>
      </c>
      <c r="K20" s="202"/>
      <c r="L20" s="201">
        <v>64955.75</v>
      </c>
      <c r="M20" s="202"/>
      <c r="N20" s="203">
        <v>82272.649999999994</v>
      </c>
    </row>
    <row r="21" spans="1:14" s="23" customFormat="1" ht="51" x14ac:dyDescent="0.25">
      <c r="A21" s="138"/>
      <c r="B21" s="177"/>
      <c r="C21" s="198" t="s">
        <v>196</v>
      </c>
      <c r="D21" s="198" t="s">
        <v>193</v>
      </c>
      <c r="E21" s="198" t="s">
        <v>197</v>
      </c>
      <c r="F21" s="199" t="s">
        <v>191</v>
      </c>
      <c r="G21" s="200"/>
      <c r="H21" s="201">
        <v>37004.06</v>
      </c>
      <c r="I21" s="202"/>
      <c r="J21" s="201">
        <v>77113.78</v>
      </c>
      <c r="K21" s="202"/>
      <c r="L21" s="201">
        <v>117223.5</v>
      </c>
      <c r="M21" s="202"/>
      <c r="N21" s="203">
        <v>157333.21</v>
      </c>
    </row>
    <row r="22" spans="1:14" s="23" customFormat="1" ht="51" x14ac:dyDescent="0.25">
      <c r="A22" s="138"/>
      <c r="B22" s="177"/>
      <c r="C22" s="198" t="s">
        <v>198</v>
      </c>
      <c r="D22" s="198" t="s">
        <v>193</v>
      </c>
      <c r="E22" s="198" t="s">
        <v>197</v>
      </c>
      <c r="F22" s="199" t="s">
        <v>191</v>
      </c>
      <c r="G22" s="200"/>
      <c r="H22" s="201">
        <v>27291.69</v>
      </c>
      <c r="I22" s="202"/>
      <c r="J22" s="201">
        <v>142057.5</v>
      </c>
      <c r="K22" s="202"/>
      <c r="L22" s="201">
        <v>256823.31</v>
      </c>
      <c r="M22" s="202"/>
      <c r="N22" s="203">
        <v>371589.11</v>
      </c>
    </row>
    <row r="23" spans="1:14" s="23" customFormat="1" ht="25.5" x14ac:dyDescent="0.25">
      <c r="A23" s="138"/>
      <c r="B23" s="177"/>
      <c r="C23" s="198" t="s">
        <v>199</v>
      </c>
      <c r="D23" s="198" t="s">
        <v>200</v>
      </c>
      <c r="E23" s="198" t="s">
        <v>190</v>
      </c>
      <c r="F23" s="199" t="s">
        <v>191</v>
      </c>
      <c r="G23" s="200"/>
      <c r="H23" s="201">
        <v>11.44</v>
      </c>
      <c r="I23" s="202"/>
      <c r="J23" s="201">
        <v>3562.3</v>
      </c>
      <c r="K23" s="202"/>
      <c r="L23" s="201">
        <v>7113.16</v>
      </c>
      <c r="M23" s="202"/>
      <c r="N23" s="203">
        <v>10664.02</v>
      </c>
    </row>
    <row r="24" spans="1:14" s="23" customFormat="1" ht="25.5" x14ac:dyDescent="0.25">
      <c r="A24" s="138"/>
      <c r="B24" s="177"/>
      <c r="C24" s="178" t="s">
        <v>201</v>
      </c>
      <c r="D24" s="178" t="s">
        <v>200</v>
      </c>
      <c r="E24" s="178" t="s">
        <v>190</v>
      </c>
      <c r="F24" s="182" t="s">
        <v>191</v>
      </c>
      <c r="G24" s="186"/>
      <c r="H24" s="188">
        <v>19201.62</v>
      </c>
      <c r="I24" s="187"/>
      <c r="J24" s="188">
        <v>158041.39000000001</v>
      </c>
      <c r="K24" s="187"/>
      <c r="L24" s="188">
        <v>296881.15999999997</v>
      </c>
      <c r="M24" s="187"/>
      <c r="N24" s="189">
        <v>435720.94</v>
      </c>
    </row>
    <row r="25" spans="1:14" x14ac:dyDescent="0.25">
      <c r="A25" s="138" t="s">
        <v>13</v>
      </c>
      <c r="B25" s="137" t="s">
        <v>12</v>
      </c>
      <c r="C25" s="179"/>
      <c r="D25" s="179"/>
      <c r="E25" s="179"/>
      <c r="F25" s="183"/>
      <c r="G25" s="58"/>
      <c r="H25" s="60"/>
      <c r="I25" s="60"/>
      <c r="J25" s="60"/>
      <c r="K25" s="60"/>
      <c r="L25" s="60"/>
      <c r="M25" s="60"/>
      <c r="N25" s="61"/>
    </row>
    <row r="26" spans="1:14" ht="30" x14ac:dyDescent="0.25">
      <c r="A26" s="141" t="s">
        <v>5</v>
      </c>
      <c r="B26" s="142" t="s">
        <v>136</v>
      </c>
      <c r="C26" s="139"/>
      <c r="D26" s="139"/>
      <c r="E26" s="139"/>
      <c r="F26" s="140"/>
      <c r="G26" s="62">
        <f t="shared" ref="G26:N26" si="0">+G17+G25</f>
        <v>134905.42000000001</v>
      </c>
      <c r="H26" s="63">
        <f t="shared" si="0"/>
        <v>156254.21</v>
      </c>
      <c r="I26" s="63">
        <f t="shared" si="0"/>
        <v>1532314.69</v>
      </c>
      <c r="J26" s="63">
        <f t="shared" si="0"/>
        <v>1337575.2200000002</v>
      </c>
      <c r="K26" s="63">
        <f t="shared" si="0"/>
        <v>1653526.41</v>
      </c>
      <c r="L26" s="63">
        <f t="shared" si="0"/>
        <v>2518896.2300000004</v>
      </c>
      <c r="M26" s="63">
        <f t="shared" si="0"/>
        <v>3185508.21</v>
      </c>
      <c r="N26" s="64">
        <f t="shared" si="0"/>
        <v>3700217.2199999997</v>
      </c>
    </row>
    <row r="27" spans="1:14" s="33" customFormat="1" x14ac:dyDescent="0.25">
      <c r="A27" s="138" t="s">
        <v>173</v>
      </c>
      <c r="B27" s="137" t="s">
        <v>14</v>
      </c>
      <c r="C27" s="190"/>
      <c r="D27" s="190"/>
      <c r="E27" s="190"/>
      <c r="F27" s="192"/>
      <c r="G27" s="65">
        <v>197911.42</v>
      </c>
      <c r="H27" s="67">
        <f>SUM(H28:H40)</f>
        <v>6.51</v>
      </c>
      <c r="I27" s="67">
        <v>357340.32</v>
      </c>
      <c r="J27" s="67">
        <f>SUM(J28:J40)</f>
        <v>136114.56</v>
      </c>
      <c r="K27" s="67">
        <v>478624.14</v>
      </c>
      <c r="L27" s="67">
        <f>SUM(L28:L40)</f>
        <v>272222.61</v>
      </c>
      <c r="M27" s="67">
        <v>537781.74</v>
      </c>
      <c r="N27" s="69">
        <f>SUM(N28:N40)</f>
        <v>408330.67000000004</v>
      </c>
    </row>
    <row r="28" spans="1:14" s="33" customFormat="1" ht="25.5" x14ac:dyDescent="0.25">
      <c r="A28" s="138"/>
      <c r="B28" s="177"/>
      <c r="C28" s="191" t="s">
        <v>202</v>
      </c>
      <c r="D28" s="191" t="s">
        <v>203</v>
      </c>
      <c r="E28" s="191" t="s">
        <v>190</v>
      </c>
      <c r="F28" s="193" t="s">
        <v>191</v>
      </c>
      <c r="G28" s="205"/>
      <c r="H28" s="207">
        <v>0</v>
      </c>
      <c r="I28" s="207"/>
      <c r="J28" s="207">
        <v>4332.75</v>
      </c>
      <c r="K28" s="207"/>
      <c r="L28" s="207">
        <v>8665.5</v>
      </c>
      <c r="M28" s="207"/>
      <c r="N28" s="209">
        <v>12998.26</v>
      </c>
    </row>
    <row r="29" spans="1:14" s="33" customFormat="1" ht="38.25" x14ac:dyDescent="0.25">
      <c r="A29" s="138"/>
      <c r="B29" s="177"/>
      <c r="C29" s="198" t="s">
        <v>204</v>
      </c>
      <c r="D29" s="198" t="s">
        <v>203</v>
      </c>
      <c r="E29" s="198" t="s">
        <v>190</v>
      </c>
      <c r="F29" s="199" t="s">
        <v>191</v>
      </c>
      <c r="G29" s="210"/>
      <c r="H29" s="211">
        <v>0</v>
      </c>
      <c r="I29" s="211"/>
      <c r="J29" s="211">
        <v>1240.8900000000001</v>
      </c>
      <c r="K29" s="211"/>
      <c r="L29" s="211">
        <v>2481.7800000000002</v>
      </c>
      <c r="M29" s="211"/>
      <c r="N29" s="212">
        <v>3722.67</v>
      </c>
    </row>
    <row r="30" spans="1:14" s="33" customFormat="1" ht="38.25" x14ac:dyDescent="0.25">
      <c r="A30" s="138"/>
      <c r="B30" s="177"/>
      <c r="C30" s="198" t="s">
        <v>205</v>
      </c>
      <c r="D30" s="198" t="s">
        <v>203</v>
      </c>
      <c r="E30" s="198" t="s">
        <v>190</v>
      </c>
      <c r="F30" s="199" t="s">
        <v>191</v>
      </c>
      <c r="G30" s="210"/>
      <c r="H30" s="211">
        <v>0</v>
      </c>
      <c r="I30" s="211"/>
      <c r="J30" s="211">
        <v>801.57</v>
      </c>
      <c r="K30" s="211"/>
      <c r="L30" s="211">
        <v>1603.14</v>
      </c>
      <c r="M30" s="211"/>
      <c r="N30" s="212">
        <v>2404.6999999999998</v>
      </c>
    </row>
    <row r="31" spans="1:14" s="33" customFormat="1" ht="38.25" x14ac:dyDescent="0.25">
      <c r="A31" s="138"/>
      <c r="B31" s="177"/>
      <c r="C31" s="198" t="s">
        <v>206</v>
      </c>
      <c r="D31" s="198" t="s">
        <v>203</v>
      </c>
      <c r="E31" s="198" t="s">
        <v>190</v>
      </c>
      <c r="F31" s="199" t="s">
        <v>191</v>
      </c>
      <c r="G31" s="210"/>
      <c r="H31" s="211">
        <v>0</v>
      </c>
      <c r="I31" s="211"/>
      <c r="J31" s="211">
        <v>1766.67</v>
      </c>
      <c r="K31" s="211"/>
      <c r="L31" s="211">
        <v>3533.34</v>
      </c>
      <c r="M31" s="211"/>
      <c r="N31" s="212">
        <v>5300</v>
      </c>
    </row>
    <row r="32" spans="1:14" s="33" customFormat="1" ht="38.25" x14ac:dyDescent="0.25">
      <c r="A32" s="138"/>
      <c r="B32" s="177"/>
      <c r="C32" s="198" t="s">
        <v>207</v>
      </c>
      <c r="D32" s="198" t="s">
        <v>203</v>
      </c>
      <c r="E32" s="198" t="s">
        <v>190</v>
      </c>
      <c r="F32" s="199" t="s">
        <v>191</v>
      </c>
      <c r="G32" s="210"/>
      <c r="H32" s="211">
        <v>0</v>
      </c>
      <c r="I32" s="211"/>
      <c r="J32" s="211">
        <v>12800</v>
      </c>
      <c r="K32" s="211"/>
      <c r="L32" s="211">
        <v>25600</v>
      </c>
      <c r="M32" s="211"/>
      <c r="N32" s="212">
        <v>38400</v>
      </c>
    </row>
    <row r="33" spans="1:14" s="33" customFormat="1" ht="25.5" x14ac:dyDescent="0.25">
      <c r="A33" s="138"/>
      <c r="B33" s="177"/>
      <c r="C33" s="198" t="s">
        <v>208</v>
      </c>
      <c r="D33" s="198" t="s">
        <v>203</v>
      </c>
      <c r="E33" s="198" t="s">
        <v>190</v>
      </c>
      <c r="F33" s="199" t="s">
        <v>191</v>
      </c>
      <c r="G33" s="210"/>
      <c r="H33" s="211">
        <v>6.51</v>
      </c>
      <c r="I33" s="211"/>
      <c r="J33" s="211">
        <v>254.34</v>
      </c>
      <c r="K33" s="211"/>
      <c r="L33" s="211">
        <v>502.17</v>
      </c>
      <c r="M33" s="211"/>
      <c r="N33" s="212">
        <v>750</v>
      </c>
    </row>
    <row r="34" spans="1:14" s="33" customFormat="1" ht="38.25" x14ac:dyDescent="0.25">
      <c r="A34" s="138"/>
      <c r="B34" s="177"/>
      <c r="C34" s="198" t="s">
        <v>209</v>
      </c>
      <c r="D34" s="198" t="s">
        <v>210</v>
      </c>
      <c r="E34" s="198" t="s">
        <v>190</v>
      </c>
      <c r="F34" s="199" t="s">
        <v>191</v>
      </c>
      <c r="G34" s="210"/>
      <c r="H34" s="211">
        <v>0</v>
      </c>
      <c r="I34" s="211"/>
      <c r="J34" s="211">
        <v>34992.46</v>
      </c>
      <c r="K34" s="211"/>
      <c r="L34" s="211">
        <v>69984.92</v>
      </c>
      <c r="M34" s="211"/>
      <c r="N34" s="212">
        <v>104977.37</v>
      </c>
    </row>
    <row r="35" spans="1:14" s="33" customFormat="1" ht="25.5" x14ac:dyDescent="0.25">
      <c r="A35" s="138"/>
      <c r="B35" s="177"/>
      <c r="C35" s="198" t="s">
        <v>211</v>
      </c>
      <c r="D35" s="198" t="s">
        <v>210</v>
      </c>
      <c r="E35" s="198" t="s">
        <v>212</v>
      </c>
      <c r="F35" s="199" t="s">
        <v>191</v>
      </c>
      <c r="G35" s="210"/>
      <c r="H35" s="211">
        <v>0</v>
      </c>
      <c r="I35" s="211"/>
      <c r="J35" s="211">
        <v>26833.33</v>
      </c>
      <c r="K35" s="211"/>
      <c r="L35" s="211">
        <v>53666.66</v>
      </c>
      <c r="M35" s="211"/>
      <c r="N35" s="212">
        <v>80500</v>
      </c>
    </row>
    <row r="36" spans="1:14" s="33" customFormat="1" ht="38.25" x14ac:dyDescent="0.25">
      <c r="A36" s="138"/>
      <c r="B36" s="177"/>
      <c r="C36" s="198" t="s">
        <v>213</v>
      </c>
      <c r="D36" s="198" t="s">
        <v>210</v>
      </c>
      <c r="E36" s="198" t="s">
        <v>190</v>
      </c>
      <c r="F36" s="199" t="s">
        <v>191</v>
      </c>
      <c r="G36" s="210"/>
      <c r="H36" s="211">
        <v>0</v>
      </c>
      <c r="I36" s="211"/>
      <c r="J36" s="211">
        <v>20681.490000000002</v>
      </c>
      <c r="K36" s="211"/>
      <c r="L36" s="211">
        <v>41362.980000000003</v>
      </c>
      <c r="M36" s="211"/>
      <c r="N36" s="212">
        <v>62044.46</v>
      </c>
    </row>
    <row r="37" spans="1:14" s="33" customFormat="1" ht="51" x14ac:dyDescent="0.25">
      <c r="A37" s="138"/>
      <c r="B37" s="177"/>
      <c r="C37" s="198" t="s">
        <v>214</v>
      </c>
      <c r="D37" s="198" t="s">
        <v>210</v>
      </c>
      <c r="E37" s="198" t="s">
        <v>190</v>
      </c>
      <c r="F37" s="199" t="s">
        <v>191</v>
      </c>
      <c r="G37" s="210"/>
      <c r="H37" s="211">
        <v>0</v>
      </c>
      <c r="I37" s="211"/>
      <c r="J37" s="211">
        <v>1333.33</v>
      </c>
      <c r="K37" s="211"/>
      <c r="L37" s="211">
        <v>2666.66</v>
      </c>
      <c r="M37" s="211"/>
      <c r="N37" s="212">
        <v>4000</v>
      </c>
    </row>
    <row r="38" spans="1:14" s="33" customFormat="1" ht="25.5" x14ac:dyDescent="0.25">
      <c r="A38" s="138"/>
      <c r="B38" s="177"/>
      <c r="C38" s="198" t="s">
        <v>215</v>
      </c>
      <c r="D38" s="198" t="s">
        <v>210</v>
      </c>
      <c r="E38" s="198" t="s">
        <v>190</v>
      </c>
      <c r="F38" s="199" t="s">
        <v>191</v>
      </c>
      <c r="G38" s="210"/>
      <c r="H38" s="211">
        <v>0</v>
      </c>
      <c r="I38" s="211"/>
      <c r="J38" s="211">
        <v>13116.73</v>
      </c>
      <c r="K38" s="211"/>
      <c r="L38" s="211">
        <v>26233.46</v>
      </c>
      <c r="M38" s="211"/>
      <c r="N38" s="212">
        <v>39350.199999999997</v>
      </c>
    </row>
    <row r="39" spans="1:14" s="33" customFormat="1" ht="51" x14ac:dyDescent="0.25">
      <c r="A39" s="138"/>
      <c r="B39" s="177"/>
      <c r="C39" s="198" t="s">
        <v>216</v>
      </c>
      <c r="D39" s="198" t="s">
        <v>210</v>
      </c>
      <c r="E39" s="198" t="s">
        <v>190</v>
      </c>
      <c r="F39" s="199" t="s">
        <v>191</v>
      </c>
      <c r="G39" s="210"/>
      <c r="H39" s="211">
        <v>0</v>
      </c>
      <c r="I39" s="211"/>
      <c r="J39" s="211">
        <v>1333.33</v>
      </c>
      <c r="K39" s="211"/>
      <c r="L39" s="211">
        <v>2666.66</v>
      </c>
      <c r="M39" s="211"/>
      <c r="N39" s="212">
        <v>4000</v>
      </c>
    </row>
    <row r="40" spans="1:14" s="33" customFormat="1" ht="25.5" x14ac:dyDescent="0.25">
      <c r="A40" s="138"/>
      <c r="B40" s="177"/>
      <c r="C40" s="178" t="s">
        <v>217</v>
      </c>
      <c r="D40" s="178" t="s">
        <v>210</v>
      </c>
      <c r="E40" s="178" t="s">
        <v>218</v>
      </c>
      <c r="F40" s="182" t="s">
        <v>191</v>
      </c>
      <c r="G40" s="204"/>
      <c r="H40" s="206">
        <v>0</v>
      </c>
      <c r="I40" s="206"/>
      <c r="J40" s="206">
        <v>16627.669999999998</v>
      </c>
      <c r="K40" s="206"/>
      <c r="L40" s="206">
        <v>33255.339999999997</v>
      </c>
      <c r="M40" s="206"/>
      <c r="N40" s="208">
        <v>49883.01</v>
      </c>
    </row>
    <row r="41" spans="1:14" x14ac:dyDescent="0.25">
      <c r="A41" s="141" t="s">
        <v>15</v>
      </c>
      <c r="B41" s="143" t="s">
        <v>135</v>
      </c>
      <c r="C41" s="179"/>
      <c r="D41" s="179"/>
      <c r="E41" s="179"/>
      <c r="F41" s="183"/>
      <c r="G41" s="62">
        <f t="shared" ref="G41:N41" si="1">+G27</f>
        <v>197911.42</v>
      </c>
      <c r="H41" s="63">
        <f t="shared" si="1"/>
        <v>6.51</v>
      </c>
      <c r="I41" s="63">
        <f t="shared" si="1"/>
        <v>357340.32</v>
      </c>
      <c r="J41" s="63">
        <f t="shared" si="1"/>
        <v>136114.56</v>
      </c>
      <c r="K41" s="63">
        <f t="shared" si="1"/>
        <v>478624.14</v>
      </c>
      <c r="L41" s="63">
        <f t="shared" si="1"/>
        <v>272222.61</v>
      </c>
      <c r="M41" s="63">
        <f t="shared" si="1"/>
        <v>537781.74</v>
      </c>
      <c r="N41" s="64">
        <f t="shared" si="1"/>
        <v>408330.67000000004</v>
      </c>
    </row>
    <row r="42" spans="1:14" x14ac:dyDescent="0.25">
      <c r="A42" s="138" t="s">
        <v>22</v>
      </c>
      <c r="B42" s="144" t="s">
        <v>21</v>
      </c>
      <c r="C42" s="190"/>
      <c r="D42" s="190"/>
      <c r="E42" s="190"/>
      <c r="F42" s="192"/>
      <c r="G42" s="65">
        <v>66889.460000000006</v>
      </c>
      <c r="H42" s="67">
        <f>SUM(H43:H56)</f>
        <v>51172.36</v>
      </c>
      <c r="I42" s="67">
        <v>203940.27</v>
      </c>
      <c r="J42" s="67">
        <f>SUM(J43:J56)</f>
        <v>162918.53999999998</v>
      </c>
      <c r="K42" s="67">
        <v>313377.90999999997</v>
      </c>
      <c r="L42" s="67">
        <f>SUM(L43:L56)</f>
        <v>274664.71999999997</v>
      </c>
      <c r="M42" s="67">
        <v>367332.03</v>
      </c>
      <c r="N42" s="69">
        <f>SUM(N43:N56)</f>
        <v>386410.87</v>
      </c>
    </row>
    <row r="43" spans="1:14" ht="25.5" x14ac:dyDescent="0.25">
      <c r="A43" s="138"/>
      <c r="B43" s="213"/>
      <c r="C43" s="191" t="s">
        <v>219</v>
      </c>
      <c r="D43" s="191" t="s">
        <v>220</v>
      </c>
      <c r="E43" s="191" t="s">
        <v>190</v>
      </c>
      <c r="F43" s="193" t="s">
        <v>191</v>
      </c>
      <c r="G43" s="205"/>
      <c r="H43" s="207">
        <v>15.36</v>
      </c>
      <c r="I43" s="207"/>
      <c r="J43" s="207">
        <v>1344.44</v>
      </c>
      <c r="K43" s="207"/>
      <c r="L43" s="207">
        <v>2673.52</v>
      </c>
      <c r="M43" s="207"/>
      <c r="N43" s="209">
        <v>4002.6</v>
      </c>
    </row>
    <row r="44" spans="1:14" ht="38.25" x14ac:dyDescent="0.25">
      <c r="A44" s="138"/>
      <c r="B44" s="213"/>
      <c r="C44" s="198" t="s">
        <v>221</v>
      </c>
      <c r="D44" s="198" t="s">
        <v>220</v>
      </c>
      <c r="E44" s="198" t="s">
        <v>190</v>
      </c>
      <c r="F44" s="199" t="s">
        <v>191</v>
      </c>
      <c r="G44" s="210"/>
      <c r="H44" s="211">
        <v>129</v>
      </c>
      <c r="I44" s="211"/>
      <c r="J44" s="211">
        <v>252.67</v>
      </c>
      <c r="K44" s="211"/>
      <c r="L44" s="211">
        <v>376.34</v>
      </c>
      <c r="M44" s="211"/>
      <c r="N44" s="212">
        <v>500</v>
      </c>
    </row>
    <row r="45" spans="1:14" ht="25.5" x14ac:dyDescent="0.25">
      <c r="A45" s="138"/>
      <c r="B45" s="213"/>
      <c r="C45" s="198" t="s">
        <v>222</v>
      </c>
      <c r="D45" s="198" t="s">
        <v>220</v>
      </c>
      <c r="E45" s="198" t="s">
        <v>190</v>
      </c>
      <c r="F45" s="199" t="s">
        <v>191</v>
      </c>
      <c r="G45" s="210"/>
      <c r="H45" s="211">
        <v>3730</v>
      </c>
      <c r="I45" s="211"/>
      <c r="J45" s="211">
        <v>10050</v>
      </c>
      <c r="K45" s="211"/>
      <c r="L45" s="211">
        <v>16370</v>
      </c>
      <c r="M45" s="211"/>
      <c r="N45" s="212">
        <v>22690</v>
      </c>
    </row>
    <row r="46" spans="1:14" ht="38.25" x14ac:dyDescent="0.25">
      <c r="A46" s="138"/>
      <c r="B46" s="213"/>
      <c r="C46" s="198" t="s">
        <v>223</v>
      </c>
      <c r="D46" s="198" t="s">
        <v>220</v>
      </c>
      <c r="E46" s="198" t="s">
        <v>190</v>
      </c>
      <c r="F46" s="199" t="s">
        <v>191</v>
      </c>
      <c r="G46" s="210"/>
      <c r="H46" s="211">
        <v>6547.24</v>
      </c>
      <c r="I46" s="211"/>
      <c r="J46" s="211">
        <v>16209.97</v>
      </c>
      <c r="K46" s="211"/>
      <c r="L46" s="211">
        <v>25872.7</v>
      </c>
      <c r="M46" s="211"/>
      <c r="N46" s="212">
        <v>35535.42</v>
      </c>
    </row>
    <row r="47" spans="1:14" ht="38.25" x14ac:dyDescent="0.25">
      <c r="A47" s="138"/>
      <c r="B47" s="213"/>
      <c r="C47" s="198" t="s">
        <v>224</v>
      </c>
      <c r="D47" s="198" t="s">
        <v>220</v>
      </c>
      <c r="E47" s="198" t="s">
        <v>190</v>
      </c>
      <c r="F47" s="199" t="s">
        <v>191</v>
      </c>
      <c r="G47" s="210"/>
      <c r="H47" s="211">
        <v>972</v>
      </c>
      <c r="I47" s="211"/>
      <c r="J47" s="211">
        <v>1181.33</v>
      </c>
      <c r="K47" s="211"/>
      <c r="L47" s="211">
        <v>1390.66</v>
      </c>
      <c r="M47" s="211"/>
      <c r="N47" s="212">
        <v>1600</v>
      </c>
    </row>
    <row r="48" spans="1:14" ht="25.5" x14ac:dyDescent="0.25">
      <c r="A48" s="138"/>
      <c r="B48" s="213"/>
      <c r="C48" s="198" t="s">
        <v>225</v>
      </c>
      <c r="D48" s="198" t="s">
        <v>220</v>
      </c>
      <c r="E48" s="198" t="s">
        <v>190</v>
      </c>
      <c r="F48" s="199" t="s">
        <v>191</v>
      </c>
      <c r="G48" s="210"/>
      <c r="H48" s="211">
        <v>0</v>
      </c>
      <c r="I48" s="211"/>
      <c r="J48" s="211">
        <v>3333.33</v>
      </c>
      <c r="K48" s="211"/>
      <c r="L48" s="211">
        <v>6666.66</v>
      </c>
      <c r="M48" s="211"/>
      <c r="N48" s="212">
        <v>10000</v>
      </c>
    </row>
    <row r="49" spans="1:14" ht="25.5" x14ac:dyDescent="0.25">
      <c r="A49" s="138"/>
      <c r="B49" s="213"/>
      <c r="C49" s="198" t="s">
        <v>226</v>
      </c>
      <c r="D49" s="198" t="s">
        <v>220</v>
      </c>
      <c r="E49" s="198" t="s">
        <v>190</v>
      </c>
      <c r="F49" s="199" t="s">
        <v>191</v>
      </c>
      <c r="G49" s="210"/>
      <c r="H49" s="211">
        <v>5444.1</v>
      </c>
      <c r="I49" s="211"/>
      <c r="J49" s="211">
        <v>21357.18</v>
      </c>
      <c r="K49" s="211"/>
      <c r="L49" s="211">
        <v>37270.26</v>
      </c>
      <c r="M49" s="211"/>
      <c r="N49" s="212">
        <v>53183.33</v>
      </c>
    </row>
    <row r="50" spans="1:14" ht="38.25" x14ac:dyDescent="0.25">
      <c r="A50" s="138"/>
      <c r="B50" s="213"/>
      <c r="C50" s="198" t="s">
        <v>227</v>
      </c>
      <c r="D50" s="198" t="s">
        <v>228</v>
      </c>
      <c r="E50" s="198" t="s">
        <v>229</v>
      </c>
      <c r="F50" s="199" t="s">
        <v>191</v>
      </c>
      <c r="G50" s="210"/>
      <c r="H50" s="211">
        <v>4607.45</v>
      </c>
      <c r="I50" s="211"/>
      <c r="J50" s="211">
        <v>15105.33</v>
      </c>
      <c r="K50" s="211"/>
      <c r="L50" s="211">
        <v>25603.21</v>
      </c>
      <c r="M50" s="211"/>
      <c r="N50" s="212">
        <v>36101.08</v>
      </c>
    </row>
    <row r="51" spans="1:14" ht="25.5" x14ac:dyDescent="0.25">
      <c r="A51" s="138"/>
      <c r="B51" s="213"/>
      <c r="C51" s="198" t="s">
        <v>230</v>
      </c>
      <c r="D51" s="198" t="s">
        <v>231</v>
      </c>
      <c r="E51" s="198" t="s">
        <v>232</v>
      </c>
      <c r="F51" s="199" t="s">
        <v>191</v>
      </c>
      <c r="G51" s="210"/>
      <c r="H51" s="211">
        <v>0</v>
      </c>
      <c r="I51" s="211"/>
      <c r="J51" s="211">
        <v>1014</v>
      </c>
      <c r="K51" s="211"/>
      <c r="L51" s="211">
        <v>2028</v>
      </c>
      <c r="M51" s="211"/>
      <c r="N51" s="212">
        <v>3042</v>
      </c>
    </row>
    <row r="52" spans="1:14" ht="25.5" x14ac:dyDescent="0.25">
      <c r="A52" s="138"/>
      <c r="B52" s="213"/>
      <c r="C52" s="198" t="s">
        <v>233</v>
      </c>
      <c r="D52" s="198" t="s">
        <v>234</v>
      </c>
      <c r="E52" s="198" t="s">
        <v>190</v>
      </c>
      <c r="F52" s="199" t="s">
        <v>191</v>
      </c>
      <c r="G52" s="210"/>
      <c r="H52" s="211">
        <v>1580.38</v>
      </c>
      <c r="I52" s="211"/>
      <c r="J52" s="211">
        <v>12883.84</v>
      </c>
      <c r="K52" s="211"/>
      <c r="L52" s="211">
        <v>24187.3</v>
      </c>
      <c r="M52" s="211"/>
      <c r="N52" s="212">
        <v>35490.76</v>
      </c>
    </row>
    <row r="53" spans="1:14" ht="25.5" x14ac:dyDescent="0.25">
      <c r="A53" s="138"/>
      <c r="B53" s="213"/>
      <c r="C53" s="198" t="s">
        <v>235</v>
      </c>
      <c r="D53" s="198" t="s">
        <v>234</v>
      </c>
      <c r="E53" s="198" t="s">
        <v>190</v>
      </c>
      <c r="F53" s="199" t="s">
        <v>191</v>
      </c>
      <c r="G53" s="210"/>
      <c r="H53" s="211">
        <v>0</v>
      </c>
      <c r="I53" s="211"/>
      <c r="J53" s="211">
        <v>1033.8399999999999</v>
      </c>
      <c r="K53" s="211"/>
      <c r="L53" s="211">
        <v>2067.6799999999998</v>
      </c>
      <c r="M53" s="211"/>
      <c r="N53" s="212">
        <v>3101.51</v>
      </c>
    </row>
    <row r="54" spans="1:14" ht="25.5" x14ac:dyDescent="0.25">
      <c r="A54" s="138"/>
      <c r="B54" s="213"/>
      <c r="C54" s="198" t="s">
        <v>236</v>
      </c>
      <c r="D54" s="198" t="s">
        <v>234</v>
      </c>
      <c r="E54" s="198" t="s">
        <v>190</v>
      </c>
      <c r="F54" s="199" t="s">
        <v>191</v>
      </c>
      <c r="G54" s="210"/>
      <c r="H54" s="211">
        <v>24846.83</v>
      </c>
      <c r="I54" s="211"/>
      <c r="J54" s="211">
        <v>45685.94</v>
      </c>
      <c r="K54" s="211"/>
      <c r="L54" s="211">
        <v>66525.05</v>
      </c>
      <c r="M54" s="211"/>
      <c r="N54" s="212">
        <v>87364.17</v>
      </c>
    </row>
    <row r="55" spans="1:14" ht="25.5" x14ac:dyDescent="0.25">
      <c r="A55" s="138"/>
      <c r="B55" s="213"/>
      <c r="C55" s="198" t="s">
        <v>237</v>
      </c>
      <c r="D55" s="198" t="s">
        <v>228</v>
      </c>
      <c r="E55" s="198" t="s">
        <v>190</v>
      </c>
      <c r="F55" s="199" t="s">
        <v>191</v>
      </c>
      <c r="G55" s="210"/>
      <c r="H55" s="211">
        <v>3300</v>
      </c>
      <c r="I55" s="211"/>
      <c r="J55" s="211">
        <v>7600</v>
      </c>
      <c r="K55" s="211"/>
      <c r="L55" s="211">
        <v>11900</v>
      </c>
      <c r="M55" s="211"/>
      <c r="N55" s="212">
        <v>16200</v>
      </c>
    </row>
    <row r="56" spans="1:14" ht="38.25" x14ac:dyDescent="0.25">
      <c r="A56" s="138"/>
      <c r="B56" s="213"/>
      <c r="C56" s="178" t="s">
        <v>238</v>
      </c>
      <c r="D56" s="178" t="s">
        <v>228</v>
      </c>
      <c r="E56" s="178" t="s">
        <v>190</v>
      </c>
      <c r="F56" s="182" t="s">
        <v>191</v>
      </c>
      <c r="G56" s="204"/>
      <c r="H56" s="206">
        <v>0</v>
      </c>
      <c r="I56" s="206"/>
      <c r="J56" s="206">
        <v>25866.67</v>
      </c>
      <c r="K56" s="206"/>
      <c r="L56" s="206">
        <v>51733.34</v>
      </c>
      <c r="M56" s="206"/>
      <c r="N56" s="208">
        <v>77600</v>
      </c>
    </row>
    <row r="57" spans="1:14" ht="30" x14ac:dyDescent="0.25">
      <c r="A57" s="138" t="s">
        <v>24</v>
      </c>
      <c r="B57" s="144" t="s">
        <v>23</v>
      </c>
      <c r="C57" s="180"/>
      <c r="D57" s="180"/>
      <c r="E57" s="180"/>
      <c r="F57" s="184"/>
      <c r="G57" s="65">
        <v>6695.1</v>
      </c>
      <c r="H57" s="67">
        <f>SUM(H58:H59)</f>
        <v>7837.3</v>
      </c>
      <c r="I57" s="67">
        <v>9153.7000000000007</v>
      </c>
      <c r="J57" s="67">
        <f>SUM(J58:J59)</f>
        <v>42081.590000000004</v>
      </c>
      <c r="K57" s="67">
        <v>13288.4</v>
      </c>
      <c r="L57" s="67">
        <f>SUM(L58:L59)</f>
        <v>76325.88</v>
      </c>
      <c r="M57" s="67">
        <v>14439.77</v>
      </c>
      <c r="N57" s="69">
        <f>SUM(N58:N59)</f>
        <v>110570.17</v>
      </c>
    </row>
    <row r="58" spans="1:14" ht="38.25" x14ac:dyDescent="0.25">
      <c r="A58" s="138"/>
      <c r="B58" s="213"/>
      <c r="C58" s="191" t="s">
        <v>239</v>
      </c>
      <c r="D58" s="191" t="s">
        <v>240</v>
      </c>
      <c r="E58" s="191" t="s">
        <v>190</v>
      </c>
      <c r="F58" s="193" t="s">
        <v>191</v>
      </c>
      <c r="G58" s="205"/>
      <c r="H58" s="207">
        <v>7837.3</v>
      </c>
      <c r="I58" s="207"/>
      <c r="J58" s="207">
        <v>42028.26</v>
      </c>
      <c r="K58" s="207"/>
      <c r="L58" s="207">
        <v>76219.22</v>
      </c>
      <c r="M58" s="207"/>
      <c r="N58" s="209">
        <v>110410.17</v>
      </c>
    </row>
    <row r="59" spans="1:14" ht="38.25" x14ac:dyDescent="0.25">
      <c r="A59" s="138"/>
      <c r="B59" s="213"/>
      <c r="C59" s="178" t="s">
        <v>241</v>
      </c>
      <c r="D59" s="178" t="s">
        <v>242</v>
      </c>
      <c r="E59" s="178" t="s">
        <v>190</v>
      </c>
      <c r="F59" s="182" t="s">
        <v>191</v>
      </c>
      <c r="G59" s="204"/>
      <c r="H59" s="206">
        <v>0</v>
      </c>
      <c r="I59" s="206"/>
      <c r="J59" s="206">
        <v>53.33</v>
      </c>
      <c r="K59" s="206"/>
      <c r="L59" s="206">
        <v>106.66</v>
      </c>
      <c r="M59" s="206"/>
      <c r="N59" s="208">
        <v>160</v>
      </c>
    </row>
    <row r="60" spans="1:14" x14ac:dyDescent="0.25">
      <c r="A60" s="138" t="s">
        <v>26</v>
      </c>
      <c r="B60" s="137" t="s">
        <v>25</v>
      </c>
      <c r="C60" s="180"/>
      <c r="D60" s="180"/>
      <c r="E60" s="180"/>
      <c r="F60" s="184"/>
      <c r="G60" s="65">
        <v>10171</v>
      </c>
      <c r="H60" s="67">
        <f>SUM(H61:H63)</f>
        <v>34210.28</v>
      </c>
      <c r="I60" s="67">
        <v>11281.05</v>
      </c>
      <c r="J60" s="67">
        <f>SUM(J61:J63)</f>
        <v>38388.660000000003</v>
      </c>
      <c r="K60" s="67">
        <v>42574.03</v>
      </c>
      <c r="L60" s="67">
        <f>SUM(L61:L63)</f>
        <v>42567.040000000001</v>
      </c>
      <c r="M60" s="67">
        <v>44073.99</v>
      </c>
      <c r="N60" s="69">
        <f>SUM(N61:N63)</f>
        <v>46745.42</v>
      </c>
    </row>
    <row r="61" spans="1:14" ht="25.5" x14ac:dyDescent="0.25">
      <c r="A61" s="138"/>
      <c r="B61" s="177"/>
      <c r="C61" s="191" t="s">
        <v>243</v>
      </c>
      <c r="D61" s="191" t="s">
        <v>244</v>
      </c>
      <c r="E61" s="191" t="s">
        <v>190</v>
      </c>
      <c r="F61" s="193" t="s">
        <v>191</v>
      </c>
      <c r="G61" s="205"/>
      <c r="H61" s="207">
        <v>27.57</v>
      </c>
      <c r="I61" s="207"/>
      <c r="J61" s="207">
        <v>89.82</v>
      </c>
      <c r="K61" s="207"/>
      <c r="L61" s="207">
        <v>152.07</v>
      </c>
      <c r="M61" s="207"/>
      <c r="N61" s="209">
        <v>214.32</v>
      </c>
    </row>
    <row r="62" spans="1:14" ht="38.25" x14ac:dyDescent="0.25">
      <c r="A62" s="138"/>
      <c r="B62" s="177"/>
      <c r="C62" s="198" t="s">
        <v>245</v>
      </c>
      <c r="D62" s="198" t="s">
        <v>244</v>
      </c>
      <c r="E62" s="198" t="s">
        <v>246</v>
      </c>
      <c r="F62" s="199" t="s">
        <v>191</v>
      </c>
      <c r="G62" s="210"/>
      <c r="H62" s="211">
        <v>1151.6099999999999</v>
      </c>
      <c r="I62" s="211"/>
      <c r="J62" s="211">
        <v>1934.41</v>
      </c>
      <c r="K62" s="211"/>
      <c r="L62" s="211">
        <v>2717.21</v>
      </c>
      <c r="M62" s="211"/>
      <c r="N62" s="212">
        <v>3500</v>
      </c>
    </row>
    <row r="63" spans="1:14" ht="25.5" x14ac:dyDescent="0.25">
      <c r="A63" s="138"/>
      <c r="B63" s="177"/>
      <c r="C63" s="178" t="s">
        <v>247</v>
      </c>
      <c r="D63" s="178" t="s">
        <v>248</v>
      </c>
      <c r="E63" s="178" t="s">
        <v>190</v>
      </c>
      <c r="F63" s="182" t="s">
        <v>191</v>
      </c>
      <c r="G63" s="204"/>
      <c r="H63" s="206">
        <v>33031.1</v>
      </c>
      <c r="I63" s="206"/>
      <c r="J63" s="206">
        <v>36364.43</v>
      </c>
      <c r="K63" s="206"/>
      <c r="L63" s="206">
        <v>39697.760000000002</v>
      </c>
      <c r="M63" s="206"/>
      <c r="N63" s="208">
        <v>43031.1</v>
      </c>
    </row>
    <row r="64" spans="1:14" x14ac:dyDescent="0.25">
      <c r="A64" s="138" t="s">
        <v>28</v>
      </c>
      <c r="B64" s="137" t="s">
        <v>27</v>
      </c>
      <c r="C64" s="179"/>
      <c r="D64" s="179"/>
      <c r="E64" s="179"/>
      <c r="F64" s="183"/>
      <c r="G64" s="70"/>
      <c r="H64" s="72"/>
      <c r="I64" s="72"/>
      <c r="J64" s="72"/>
      <c r="K64" s="72"/>
      <c r="L64" s="72"/>
      <c r="M64" s="72"/>
      <c r="N64" s="74"/>
    </row>
    <row r="65" spans="1:14" x14ac:dyDescent="0.25">
      <c r="A65" s="138" t="s">
        <v>30</v>
      </c>
      <c r="B65" s="137" t="s">
        <v>29</v>
      </c>
      <c r="C65" s="190"/>
      <c r="D65" s="190"/>
      <c r="E65" s="190"/>
      <c r="F65" s="192"/>
      <c r="G65" s="70">
        <v>107253.78</v>
      </c>
      <c r="H65" s="72">
        <f>SUM(H66:H71)</f>
        <v>52889.130000000005</v>
      </c>
      <c r="I65" s="72">
        <v>175860.19</v>
      </c>
      <c r="J65" s="72">
        <f>SUM(J66:J71)</f>
        <v>161310.51999999999</v>
      </c>
      <c r="K65" s="72">
        <v>228464.29</v>
      </c>
      <c r="L65" s="72">
        <f>SUM(L66:L71)</f>
        <v>269731.90999999997</v>
      </c>
      <c r="M65" s="72">
        <v>346335.13</v>
      </c>
      <c r="N65" s="74">
        <f>SUM(N66:N71)</f>
        <v>378153.3</v>
      </c>
    </row>
    <row r="66" spans="1:14" ht="38.25" x14ac:dyDescent="0.25">
      <c r="A66" s="138"/>
      <c r="B66" s="177"/>
      <c r="C66" s="191" t="s">
        <v>249</v>
      </c>
      <c r="D66" s="191" t="s">
        <v>250</v>
      </c>
      <c r="E66" s="191" t="s">
        <v>251</v>
      </c>
      <c r="F66" s="193" t="s">
        <v>191</v>
      </c>
      <c r="G66" s="215"/>
      <c r="H66" s="222">
        <v>0</v>
      </c>
      <c r="I66" s="217"/>
      <c r="J66" s="222">
        <v>22821.75</v>
      </c>
      <c r="K66" s="217"/>
      <c r="L66" s="222">
        <v>45643.5</v>
      </c>
      <c r="M66" s="217"/>
      <c r="N66" s="223">
        <v>68465.25</v>
      </c>
    </row>
    <row r="67" spans="1:14" ht="38.25" x14ac:dyDescent="0.25">
      <c r="A67" s="138"/>
      <c r="B67" s="177"/>
      <c r="C67" s="198" t="s">
        <v>252</v>
      </c>
      <c r="D67" s="198" t="s">
        <v>253</v>
      </c>
      <c r="E67" s="198" t="s">
        <v>254</v>
      </c>
      <c r="F67" s="199" t="s">
        <v>191</v>
      </c>
      <c r="G67" s="224"/>
      <c r="H67" s="225">
        <v>1241.17</v>
      </c>
      <c r="I67" s="226"/>
      <c r="J67" s="225">
        <v>9290.82</v>
      </c>
      <c r="K67" s="226"/>
      <c r="L67" s="225">
        <v>17340.47</v>
      </c>
      <c r="M67" s="226"/>
      <c r="N67" s="227">
        <v>25390.11</v>
      </c>
    </row>
    <row r="68" spans="1:14" ht="25.5" x14ac:dyDescent="0.25">
      <c r="A68" s="138"/>
      <c r="B68" s="177"/>
      <c r="C68" s="198" t="s">
        <v>255</v>
      </c>
      <c r="D68" s="198" t="s">
        <v>253</v>
      </c>
      <c r="E68" s="198" t="s">
        <v>254</v>
      </c>
      <c r="F68" s="199" t="s">
        <v>191</v>
      </c>
      <c r="G68" s="224"/>
      <c r="H68" s="225">
        <v>24696.26</v>
      </c>
      <c r="I68" s="226"/>
      <c r="J68" s="225">
        <v>61207.42</v>
      </c>
      <c r="K68" s="226"/>
      <c r="L68" s="225">
        <v>97718.58</v>
      </c>
      <c r="M68" s="226"/>
      <c r="N68" s="227">
        <v>134229.75</v>
      </c>
    </row>
    <row r="69" spans="1:14" ht="38.25" x14ac:dyDescent="0.25">
      <c r="A69" s="138"/>
      <c r="B69" s="177"/>
      <c r="C69" s="198" t="s">
        <v>256</v>
      </c>
      <c r="D69" s="198" t="s">
        <v>257</v>
      </c>
      <c r="E69" s="198" t="s">
        <v>258</v>
      </c>
      <c r="F69" s="199" t="s">
        <v>191</v>
      </c>
      <c r="G69" s="224"/>
      <c r="H69" s="225">
        <v>1089</v>
      </c>
      <c r="I69" s="226"/>
      <c r="J69" s="225">
        <v>1089</v>
      </c>
      <c r="K69" s="226"/>
      <c r="L69" s="225">
        <v>1089</v>
      </c>
      <c r="M69" s="226"/>
      <c r="N69" s="227">
        <v>1089</v>
      </c>
    </row>
    <row r="70" spans="1:14" ht="25.5" x14ac:dyDescent="0.25">
      <c r="A70" s="138"/>
      <c r="B70" s="177"/>
      <c r="C70" s="198" t="s">
        <v>259</v>
      </c>
      <c r="D70" s="198" t="s">
        <v>260</v>
      </c>
      <c r="E70" s="198" t="s">
        <v>190</v>
      </c>
      <c r="F70" s="199" t="s">
        <v>191</v>
      </c>
      <c r="G70" s="224"/>
      <c r="H70" s="225">
        <v>25862.7</v>
      </c>
      <c r="I70" s="226"/>
      <c r="J70" s="225">
        <v>64901.53</v>
      </c>
      <c r="K70" s="226"/>
      <c r="L70" s="225">
        <v>103940.36</v>
      </c>
      <c r="M70" s="226"/>
      <c r="N70" s="227">
        <v>142979.19</v>
      </c>
    </row>
    <row r="71" spans="1:14" ht="25.5" x14ac:dyDescent="0.25">
      <c r="A71" s="138"/>
      <c r="B71" s="177"/>
      <c r="C71" s="178" t="s">
        <v>261</v>
      </c>
      <c r="D71" s="178" t="s">
        <v>262</v>
      </c>
      <c r="E71" s="178" t="s">
        <v>263</v>
      </c>
      <c r="F71" s="182" t="s">
        <v>191</v>
      </c>
      <c r="G71" s="214"/>
      <c r="H71" s="218">
        <v>0</v>
      </c>
      <c r="I71" s="216"/>
      <c r="J71" s="218">
        <v>2000</v>
      </c>
      <c r="K71" s="216"/>
      <c r="L71" s="218">
        <v>4000</v>
      </c>
      <c r="M71" s="216"/>
      <c r="N71" s="220">
        <v>6000</v>
      </c>
    </row>
    <row r="72" spans="1:14" x14ac:dyDescent="0.25">
      <c r="A72" s="141" t="s">
        <v>20</v>
      </c>
      <c r="B72" s="143" t="s">
        <v>119</v>
      </c>
      <c r="C72" s="179"/>
      <c r="D72" s="179"/>
      <c r="E72" s="179"/>
      <c r="F72" s="183"/>
      <c r="G72" s="62">
        <f t="shared" ref="G72:N72" si="2">+G65+G64+G60+G57+G42</f>
        <v>191009.34000000003</v>
      </c>
      <c r="H72" s="63">
        <f t="shared" si="2"/>
        <v>146109.07</v>
      </c>
      <c r="I72" s="63">
        <f t="shared" si="2"/>
        <v>400235.20999999996</v>
      </c>
      <c r="J72" s="63">
        <f t="shared" si="2"/>
        <v>404699.30999999994</v>
      </c>
      <c r="K72" s="63">
        <f t="shared" si="2"/>
        <v>597704.63</v>
      </c>
      <c r="L72" s="63">
        <f t="shared" si="2"/>
        <v>663289.54999999993</v>
      </c>
      <c r="M72" s="63">
        <f t="shared" si="2"/>
        <v>772180.92</v>
      </c>
      <c r="N72" s="64">
        <f t="shared" si="2"/>
        <v>921879.76</v>
      </c>
    </row>
    <row r="73" spans="1:14" x14ac:dyDescent="0.25">
      <c r="A73" s="138" t="s">
        <v>33</v>
      </c>
      <c r="B73" s="137" t="s">
        <v>32</v>
      </c>
      <c r="C73" s="139"/>
      <c r="D73" s="139"/>
      <c r="E73" s="139"/>
      <c r="F73" s="140"/>
      <c r="G73" s="70"/>
      <c r="H73" s="72"/>
      <c r="I73" s="72"/>
      <c r="J73" s="72"/>
      <c r="K73" s="72"/>
      <c r="L73" s="72"/>
      <c r="M73" s="72"/>
      <c r="N73" s="74"/>
    </row>
    <row r="74" spans="1:14" x14ac:dyDescent="0.25">
      <c r="A74" s="138" t="s">
        <v>34</v>
      </c>
      <c r="B74" s="137" t="s">
        <v>0</v>
      </c>
      <c r="C74" s="190"/>
      <c r="D74" s="190"/>
      <c r="E74" s="190"/>
      <c r="F74" s="192"/>
      <c r="G74" s="70">
        <v>76298.11</v>
      </c>
      <c r="H74" s="72">
        <f>SUM(H75:H83)</f>
        <v>39000</v>
      </c>
      <c r="I74" s="72">
        <v>147516.41</v>
      </c>
      <c r="J74" s="72">
        <f>SUM(J75:J83)</f>
        <v>133566.56</v>
      </c>
      <c r="K74" s="72">
        <v>212251.38</v>
      </c>
      <c r="L74" s="72">
        <f>SUM(L75:L83)</f>
        <v>1198616.5599999998</v>
      </c>
      <c r="M74" s="72">
        <v>416279.96</v>
      </c>
      <c r="N74" s="74">
        <f>SUM(N75:N83)</f>
        <v>3938695.66</v>
      </c>
    </row>
    <row r="75" spans="1:14" ht="38.25" x14ac:dyDescent="0.25">
      <c r="A75" s="138"/>
      <c r="B75" s="177"/>
      <c r="C75" s="191" t="s">
        <v>264</v>
      </c>
      <c r="D75" s="191" t="s">
        <v>265</v>
      </c>
      <c r="E75" s="191" t="s">
        <v>190</v>
      </c>
      <c r="F75" s="193" t="s">
        <v>266</v>
      </c>
      <c r="G75" s="215"/>
      <c r="H75" s="222">
        <v>0</v>
      </c>
      <c r="I75" s="217"/>
      <c r="J75" s="222">
        <v>0</v>
      </c>
      <c r="K75" s="217"/>
      <c r="L75" s="222">
        <v>0</v>
      </c>
      <c r="M75" s="217"/>
      <c r="N75" s="223">
        <v>38909.919999999998</v>
      </c>
    </row>
    <row r="76" spans="1:14" ht="38.25" x14ac:dyDescent="0.25">
      <c r="A76" s="138"/>
      <c r="B76" s="177"/>
      <c r="C76" s="198" t="s">
        <v>267</v>
      </c>
      <c r="D76" s="198" t="s">
        <v>268</v>
      </c>
      <c r="E76" s="198" t="s">
        <v>190</v>
      </c>
      <c r="F76" s="199" t="s">
        <v>266</v>
      </c>
      <c r="G76" s="224"/>
      <c r="H76" s="225">
        <v>0</v>
      </c>
      <c r="I76" s="226"/>
      <c r="J76" s="225">
        <v>0</v>
      </c>
      <c r="K76" s="226"/>
      <c r="L76" s="225">
        <v>1000000</v>
      </c>
      <c r="M76" s="226"/>
      <c r="N76" s="227">
        <v>3701169.18</v>
      </c>
    </row>
    <row r="77" spans="1:14" ht="89.25" x14ac:dyDescent="0.25">
      <c r="A77" s="138"/>
      <c r="B77" s="177"/>
      <c r="C77" s="198" t="s">
        <v>269</v>
      </c>
      <c r="D77" s="198" t="s">
        <v>265</v>
      </c>
      <c r="E77" s="198" t="s">
        <v>190</v>
      </c>
      <c r="F77" s="199" t="s">
        <v>266</v>
      </c>
      <c r="G77" s="224"/>
      <c r="H77" s="225">
        <v>0</v>
      </c>
      <c r="I77" s="226"/>
      <c r="J77" s="225">
        <v>31701.439999999999</v>
      </c>
      <c r="K77" s="226"/>
      <c r="L77" s="225">
        <v>31701.439999999999</v>
      </c>
      <c r="M77" s="226"/>
      <c r="N77" s="227">
        <v>31701.439999999999</v>
      </c>
    </row>
    <row r="78" spans="1:14" ht="51" x14ac:dyDescent="0.25">
      <c r="A78" s="138"/>
      <c r="B78" s="177"/>
      <c r="C78" s="198" t="s">
        <v>270</v>
      </c>
      <c r="D78" s="198" t="s">
        <v>265</v>
      </c>
      <c r="E78" s="198" t="s">
        <v>190</v>
      </c>
      <c r="F78" s="199" t="s">
        <v>266</v>
      </c>
      <c r="G78" s="224"/>
      <c r="H78" s="225">
        <v>0</v>
      </c>
      <c r="I78" s="226"/>
      <c r="J78" s="225">
        <v>20496</v>
      </c>
      <c r="K78" s="226"/>
      <c r="L78" s="225">
        <v>20496</v>
      </c>
      <c r="M78" s="226"/>
      <c r="N78" s="227">
        <v>20496</v>
      </c>
    </row>
    <row r="79" spans="1:14" ht="89.25" x14ac:dyDescent="0.25">
      <c r="A79" s="138"/>
      <c r="B79" s="177"/>
      <c r="C79" s="198" t="s">
        <v>271</v>
      </c>
      <c r="D79" s="198" t="s">
        <v>265</v>
      </c>
      <c r="E79" s="198" t="s">
        <v>190</v>
      </c>
      <c r="F79" s="199" t="s">
        <v>266</v>
      </c>
      <c r="G79" s="224"/>
      <c r="H79" s="225">
        <v>0</v>
      </c>
      <c r="I79" s="226"/>
      <c r="J79" s="225">
        <v>13440.72</v>
      </c>
      <c r="K79" s="226"/>
      <c r="L79" s="225">
        <v>13440.72</v>
      </c>
      <c r="M79" s="226"/>
      <c r="N79" s="227">
        <v>13440.72</v>
      </c>
    </row>
    <row r="80" spans="1:14" ht="89.25" x14ac:dyDescent="0.25">
      <c r="A80" s="138"/>
      <c r="B80" s="177"/>
      <c r="C80" s="198" t="s">
        <v>272</v>
      </c>
      <c r="D80" s="198" t="s">
        <v>265</v>
      </c>
      <c r="E80" s="198" t="s">
        <v>190</v>
      </c>
      <c r="F80" s="199" t="s">
        <v>266</v>
      </c>
      <c r="G80" s="224"/>
      <c r="H80" s="225">
        <v>25000</v>
      </c>
      <c r="I80" s="226"/>
      <c r="J80" s="225">
        <v>50000</v>
      </c>
      <c r="K80" s="226"/>
      <c r="L80" s="225">
        <v>50000</v>
      </c>
      <c r="M80" s="226"/>
      <c r="N80" s="227">
        <v>50000</v>
      </c>
    </row>
    <row r="81" spans="1:14" ht="63.75" x14ac:dyDescent="0.25">
      <c r="A81" s="138"/>
      <c r="B81" s="177"/>
      <c r="C81" s="198" t="s">
        <v>273</v>
      </c>
      <c r="D81" s="198" t="s">
        <v>265</v>
      </c>
      <c r="E81" s="198" t="s">
        <v>190</v>
      </c>
      <c r="F81" s="199" t="s">
        <v>266</v>
      </c>
      <c r="G81" s="224"/>
      <c r="H81" s="225">
        <v>14000</v>
      </c>
      <c r="I81" s="226"/>
      <c r="J81" s="225">
        <v>14000</v>
      </c>
      <c r="K81" s="226"/>
      <c r="L81" s="225">
        <v>14000</v>
      </c>
      <c r="M81" s="226"/>
      <c r="N81" s="227">
        <v>14000</v>
      </c>
    </row>
    <row r="82" spans="1:14" ht="76.5" x14ac:dyDescent="0.25">
      <c r="A82" s="138"/>
      <c r="B82" s="177"/>
      <c r="C82" s="198" t="s">
        <v>274</v>
      </c>
      <c r="D82" s="198" t="s">
        <v>275</v>
      </c>
      <c r="E82" s="198" t="s">
        <v>276</v>
      </c>
      <c r="F82" s="199" t="s">
        <v>266</v>
      </c>
      <c r="G82" s="224"/>
      <c r="H82" s="225">
        <v>0</v>
      </c>
      <c r="I82" s="226"/>
      <c r="J82" s="225">
        <v>3928.4</v>
      </c>
      <c r="K82" s="226"/>
      <c r="L82" s="225">
        <v>3928.4</v>
      </c>
      <c r="M82" s="226"/>
      <c r="N82" s="227">
        <v>3928.4</v>
      </c>
    </row>
    <row r="83" spans="1:14" ht="38.25" x14ac:dyDescent="0.25">
      <c r="A83" s="138"/>
      <c r="B83" s="177"/>
      <c r="C83" s="178" t="s">
        <v>277</v>
      </c>
      <c r="D83" s="178" t="s">
        <v>268</v>
      </c>
      <c r="E83" s="178" t="s">
        <v>278</v>
      </c>
      <c r="F83" s="182" t="s">
        <v>266</v>
      </c>
      <c r="G83" s="214"/>
      <c r="H83" s="218">
        <v>0</v>
      </c>
      <c r="I83" s="216"/>
      <c r="J83" s="218">
        <v>0</v>
      </c>
      <c r="K83" s="216"/>
      <c r="L83" s="218">
        <v>65050</v>
      </c>
      <c r="M83" s="216"/>
      <c r="N83" s="220">
        <v>65050</v>
      </c>
    </row>
    <row r="84" spans="1:14" x14ac:dyDescent="0.25">
      <c r="A84" s="138" t="s">
        <v>35</v>
      </c>
      <c r="B84" s="137" t="s">
        <v>1</v>
      </c>
      <c r="C84" s="180"/>
      <c r="D84" s="180"/>
      <c r="E84" s="180"/>
      <c r="F84" s="184"/>
      <c r="G84" s="70"/>
      <c r="H84" s="72">
        <f>SUM(H85:H87)</f>
        <v>0</v>
      </c>
      <c r="I84" s="72">
        <v>75000</v>
      </c>
      <c r="J84" s="72">
        <f>SUM(J85:J87)</f>
        <v>93060.58</v>
      </c>
      <c r="K84" s="72">
        <v>75000</v>
      </c>
      <c r="L84" s="72">
        <f>SUM(L85:L87)</f>
        <v>193060.58000000002</v>
      </c>
      <c r="M84" s="72">
        <v>161856.43</v>
      </c>
      <c r="N84" s="74">
        <f>SUM(N85:N87)</f>
        <v>474883.17000000004</v>
      </c>
    </row>
    <row r="85" spans="1:14" ht="38.25" x14ac:dyDescent="0.25">
      <c r="A85" s="138"/>
      <c r="B85" s="177"/>
      <c r="C85" s="191" t="s">
        <v>279</v>
      </c>
      <c r="D85" s="191" t="s">
        <v>280</v>
      </c>
      <c r="E85" s="191" t="s">
        <v>281</v>
      </c>
      <c r="F85" s="193" t="s">
        <v>266</v>
      </c>
      <c r="G85" s="215"/>
      <c r="H85" s="222">
        <v>0</v>
      </c>
      <c r="I85" s="217"/>
      <c r="J85" s="222">
        <v>75000</v>
      </c>
      <c r="K85" s="217"/>
      <c r="L85" s="222">
        <v>75000</v>
      </c>
      <c r="M85" s="217"/>
      <c r="N85" s="223">
        <v>75000</v>
      </c>
    </row>
    <row r="86" spans="1:14" ht="38.25" x14ac:dyDescent="0.25">
      <c r="A86" s="138"/>
      <c r="B86" s="177"/>
      <c r="C86" s="198" t="s">
        <v>282</v>
      </c>
      <c r="D86" s="198" t="s">
        <v>280</v>
      </c>
      <c r="E86" s="198" t="s">
        <v>281</v>
      </c>
      <c r="F86" s="199" t="s">
        <v>266</v>
      </c>
      <c r="G86" s="224"/>
      <c r="H86" s="225">
        <v>0</v>
      </c>
      <c r="I86" s="226"/>
      <c r="J86" s="225">
        <v>0</v>
      </c>
      <c r="K86" s="226"/>
      <c r="L86" s="225">
        <v>100000</v>
      </c>
      <c r="M86" s="226"/>
      <c r="N86" s="227">
        <v>381822.59</v>
      </c>
    </row>
    <row r="87" spans="1:14" ht="38.25" x14ac:dyDescent="0.25">
      <c r="A87" s="138"/>
      <c r="B87" s="177"/>
      <c r="C87" s="178" t="s">
        <v>283</v>
      </c>
      <c r="D87" s="178" t="s">
        <v>280</v>
      </c>
      <c r="E87" s="178" t="s">
        <v>281</v>
      </c>
      <c r="F87" s="182" t="s">
        <v>266</v>
      </c>
      <c r="G87" s="214"/>
      <c r="H87" s="218">
        <v>0</v>
      </c>
      <c r="I87" s="216"/>
      <c r="J87" s="218">
        <v>18060.580000000002</v>
      </c>
      <c r="K87" s="216"/>
      <c r="L87" s="218">
        <v>18060.580000000002</v>
      </c>
      <c r="M87" s="216"/>
      <c r="N87" s="220">
        <v>18060.580000000002</v>
      </c>
    </row>
    <row r="88" spans="1:14" x14ac:dyDescent="0.25">
      <c r="A88" s="138" t="s">
        <v>37</v>
      </c>
      <c r="B88" s="137" t="s">
        <v>36</v>
      </c>
      <c r="C88" s="180"/>
      <c r="D88" s="180"/>
      <c r="E88" s="180"/>
      <c r="F88" s="184"/>
      <c r="G88" s="65"/>
      <c r="H88" s="67">
        <v>0</v>
      </c>
      <c r="I88" s="67">
        <v>20204</v>
      </c>
      <c r="J88" s="67">
        <v>0</v>
      </c>
      <c r="K88" s="67">
        <v>22321</v>
      </c>
      <c r="L88" s="67">
        <v>35000</v>
      </c>
      <c r="M88" s="67">
        <v>22321</v>
      </c>
      <c r="N88" s="69">
        <v>35000</v>
      </c>
    </row>
    <row r="89" spans="1:14" ht="25.5" x14ac:dyDescent="0.25">
      <c r="A89" s="138"/>
      <c r="B89" s="177"/>
      <c r="C89" s="180" t="s">
        <v>284</v>
      </c>
      <c r="D89" s="180" t="s">
        <v>285</v>
      </c>
      <c r="E89" s="180" t="s">
        <v>190</v>
      </c>
      <c r="F89" s="184" t="s">
        <v>266</v>
      </c>
      <c r="G89" s="65"/>
      <c r="H89" s="67">
        <v>0</v>
      </c>
      <c r="I89" s="67"/>
      <c r="J89" s="67">
        <v>0</v>
      </c>
      <c r="K89" s="67"/>
      <c r="L89" s="67">
        <v>35000</v>
      </c>
      <c r="M89" s="67"/>
      <c r="N89" s="69">
        <v>35000</v>
      </c>
    </row>
    <row r="90" spans="1:14" x14ac:dyDescent="0.25">
      <c r="A90" s="138" t="s">
        <v>38</v>
      </c>
      <c r="B90" s="137" t="s">
        <v>2</v>
      </c>
      <c r="C90" s="180"/>
      <c r="D90" s="180"/>
      <c r="E90" s="180"/>
      <c r="F90" s="184"/>
      <c r="G90" s="65">
        <v>8535.23</v>
      </c>
      <c r="H90" s="67">
        <v>6068.24</v>
      </c>
      <c r="I90" s="67">
        <v>19279.580000000002</v>
      </c>
      <c r="J90" s="67">
        <v>12300.76</v>
      </c>
      <c r="K90" s="67">
        <v>52257.14</v>
      </c>
      <c r="L90" s="67">
        <v>32300.76</v>
      </c>
      <c r="M90" s="67">
        <v>88759.9</v>
      </c>
      <c r="N90" s="69">
        <v>50000</v>
      </c>
    </row>
    <row r="91" spans="1:14" ht="51" x14ac:dyDescent="0.25">
      <c r="A91" s="138"/>
      <c r="B91" s="177"/>
      <c r="C91" s="180" t="s">
        <v>286</v>
      </c>
      <c r="D91" s="180" t="s">
        <v>287</v>
      </c>
      <c r="E91" s="180" t="s">
        <v>288</v>
      </c>
      <c r="F91" s="184" t="s">
        <v>266</v>
      </c>
      <c r="G91" s="65"/>
      <c r="H91" s="67">
        <v>6068.24</v>
      </c>
      <c r="I91" s="67"/>
      <c r="J91" s="67">
        <v>12300.76</v>
      </c>
      <c r="K91" s="67"/>
      <c r="L91" s="67">
        <v>32300.76</v>
      </c>
      <c r="M91" s="67"/>
      <c r="N91" s="69">
        <v>50000</v>
      </c>
    </row>
    <row r="92" spans="1:14" x14ac:dyDescent="0.25">
      <c r="A92" s="141" t="s">
        <v>31</v>
      </c>
      <c r="B92" s="143" t="s">
        <v>118</v>
      </c>
      <c r="C92" s="179"/>
      <c r="D92" s="179"/>
      <c r="E92" s="179"/>
      <c r="F92" s="183"/>
      <c r="G92" s="62">
        <f t="shared" ref="G92:N92" si="3">+G90+G88+G84+G74+G73</f>
        <v>84833.34</v>
      </c>
      <c r="H92" s="63">
        <f t="shared" si="3"/>
        <v>45068.24</v>
      </c>
      <c r="I92" s="63">
        <f t="shared" si="3"/>
        <v>261999.99</v>
      </c>
      <c r="J92" s="63">
        <f t="shared" si="3"/>
        <v>238927.9</v>
      </c>
      <c r="K92" s="63">
        <f t="shared" si="3"/>
        <v>361829.52</v>
      </c>
      <c r="L92" s="63">
        <f t="shared" si="3"/>
        <v>1458977.9</v>
      </c>
      <c r="M92" s="63">
        <f t="shared" si="3"/>
        <v>689217.29</v>
      </c>
      <c r="N92" s="64">
        <f t="shared" si="3"/>
        <v>4498578.83</v>
      </c>
    </row>
    <row r="93" spans="1:14" x14ac:dyDescent="0.25">
      <c r="A93" s="138" t="s">
        <v>41</v>
      </c>
      <c r="B93" s="137" t="s">
        <v>40</v>
      </c>
      <c r="C93" s="139"/>
      <c r="D93" s="139"/>
      <c r="E93" s="139"/>
      <c r="F93" s="140"/>
      <c r="G93" s="70"/>
      <c r="H93" s="72"/>
      <c r="I93" s="72"/>
      <c r="J93" s="72"/>
      <c r="K93" s="72"/>
      <c r="L93" s="72"/>
      <c r="M93" s="72"/>
      <c r="N93" s="74"/>
    </row>
    <row r="94" spans="1:14" x14ac:dyDescent="0.25">
      <c r="A94" s="138" t="s">
        <v>43</v>
      </c>
      <c r="B94" s="137" t="s">
        <v>42</v>
      </c>
      <c r="C94" s="139"/>
      <c r="D94" s="139"/>
      <c r="E94" s="139"/>
      <c r="F94" s="140"/>
      <c r="G94" s="70"/>
      <c r="H94" s="72"/>
      <c r="I94" s="72"/>
      <c r="J94" s="72"/>
      <c r="K94" s="72"/>
      <c r="L94" s="72"/>
      <c r="M94" s="72"/>
      <c r="N94" s="74"/>
    </row>
    <row r="95" spans="1:14" x14ac:dyDescent="0.25">
      <c r="A95" s="138" t="s">
        <v>45</v>
      </c>
      <c r="B95" s="137" t="s">
        <v>44</v>
      </c>
      <c r="C95" s="139"/>
      <c r="D95" s="139"/>
      <c r="E95" s="139"/>
      <c r="F95" s="140"/>
      <c r="G95" s="70"/>
      <c r="H95" s="72"/>
      <c r="I95" s="72"/>
      <c r="J95" s="72"/>
      <c r="K95" s="72"/>
      <c r="L95" s="72"/>
      <c r="M95" s="72"/>
      <c r="N95" s="74"/>
    </row>
    <row r="96" spans="1:14" x14ac:dyDescent="0.25">
      <c r="A96" s="138" t="s">
        <v>47</v>
      </c>
      <c r="B96" s="137" t="s">
        <v>46</v>
      </c>
      <c r="C96" s="139"/>
      <c r="D96" s="139"/>
      <c r="E96" s="139"/>
      <c r="F96" s="140"/>
      <c r="G96" s="70"/>
      <c r="H96" s="72"/>
      <c r="I96" s="72"/>
      <c r="J96" s="72"/>
      <c r="K96" s="72"/>
      <c r="L96" s="72"/>
      <c r="M96" s="72"/>
      <c r="N96" s="74"/>
    </row>
    <row r="97" spans="1:14" x14ac:dyDescent="0.25">
      <c r="A97" s="141" t="s">
        <v>39</v>
      </c>
      <c r="B97" s="142" t="s">
        <v>117</v>
      </c>
      <c r="C97" s="139"/>
      <c r="D97" s="139"/>
      <c r="E97" s="139"/>
      <c r="F97" s="140"/>
      <c r="G97" s="62">
        <f t="shared" ref="G97:N97" si="4">+G96+G95+G94+G93</f>
        <v>0</v>
      </c>
      <c r="H97" s="63">
        <f t="shared" si="4"/>
        <v>0</v>
      </c>
      <c r="I97" s="63">
        <f t="shared" si="4"/>
        <v>0</v>
      </c>
      <c r="J97" s="63">
        <f t="shared" si="4"/>
        <v>0</v>
      </c>
      <c r="K97" s="63">
        <f t="shared" si="4"/>
        <v>0</v>
      </c>
      <c r="L97" s="63">
        <f t="shared" si="4"/>
        <v>0</v>
      </c>
      <c r="M97" s="63">
        <f t="shared" si="4"/>
        <v>0</v>
      </c>
      <c r="N97" s="64">
        <f t="shared" si="4"/>
        <v>0</v>
      </c>
    </row>
    <row r="98" spans="1:14" x14ac:dyDescent="0.25">
      <c r="A98" s="138" t="s">
        <v>50</v>
      </c>
      <c r="B98" s="137" t="s">
        <v>49</v>
      </c>
      <c r="C98" s="139"/>
      <c r="D98" s="139"/>
      <c r="E98" s="139"/>
      <c r="F98" s="140"/>
      <c r="G98" s="70"/>
      <c r="H98" s="72"/>
      <c r="I98" s="72"/>
      <c r="J98" s="72"/>
      <c r="K98" s="72"/>
      <c r="L98" s="72"/>
      <c r="M98" s="72"/>
      <c r="N98" s="74"/>
    </row>
    <row r="99" spans="1:14" x14ac:dyDescent="0.25">
      <c r="A99" s="138" t="s">
        <v>52</v>
      </c>
      <c r="B99" s="137" t="s">
        <v>51</v>
      </c>
      <c r="C99" s="139"/>
      <c r="D99" s="139"/>
      <c r="E99" s="139"/>
      <c r="F99" s="140"/>
      <c r="G99" s="70"/>
      <c r="H99" s="72"/>
      <c r="I99" s="72"/>
      <c r="J99" s="72"/>
      <c r="K99" s="72"/>
      <c r="L99" s="72"/>
      <c r="M99" s="72"/>
      <c r="N99" s="74"/>
    </row>
    <row r="100" spans="1:14" x14ac:dyDescent="0.25">
      <c r="A100" s="138" t="s">
        <v>54</v>
      </c>
      <c r="B100" s="137" t="s">
        <v>53</v>
      </c>
      <c r="C100" s="139"/>
      <c r="D100" s="139"/>
      <c r="E100" s="139"/>
      <c r="F100" s="140"/>
      <c r="G100" s="70"/>
      <c r="H100" s="72"/>
      <c r="I100" s="72"/>
      <c r="J100" s="72"/>
      <c r="K100" s="72"/>
      <c r="L100" s="72"/>
      <c r="M100" s="72"/>
      <c r="N100" s="74"/>
    </row>
    <row r="101" spans="1:14" x14ac:dyDescent="0.25">
      <c r="A101" s="138" t="s">
        <v>56</v>
      </c>
      <c r="B101" s="137" t="s">
        <v>55</v>
      </c>
      <c r="C101" s="139"/>
      <c r="D101" s="139"/>
      <c r="E101" s="139"/>
      <c r="F101" s="140"/>
      <c r="G101" s="70"/>
      <c r="H101" s="72"/>
      <c r="I101" s="72"/>
      <c r="J101" s="72"/>
      <c r="K101" s="72"/>
      <c r="L101" s="72"/>
      <c r="M101" s="72"/>
      <c r="N101" s="74"/>
    </row>
    <row r="102" spans="1:14" x14ac:dyDescent="0.25">
      <c r="A102" s="141" t="s">
        <v>48</v>
      </c>
      <c r="B102" s="143" t="s">
        <v>116</v>
      </c>
      <c r="C102" s="139"/>
      <c r="D102" s="139"/>
      <c r="E102" s="139"/>
      <c r="F102" s="140"/>
      <c r="G102" s="62">
        <f t="shared" ref="G102:N102" si="5">+G101+G100+G99+G98</f>
        <v>0</v>
      </c>
      <c r="H102" s="63">
        <f t="shared" si="5"/>
        <v>0</v>
      </c>
      <c r="I102" s="63">
        <f t="shared" si="5"/>
        <v>0</v>
      </c>
      <c r="J102" s="63">
        <f t="shared" si="5"/>
        <v>0</v>
      </c>
      <c r="K102" s="63">
        <f t="shared" si="5"/>
        <v>0</v>
      </c>
      <c r="L102" s="63">
        <f t="shared" si="5"/>
        <v>0</v>
      </c>
      <c r="M102" s="63">
        <f t="shared" si="5"/>
        <v>0</v>
      </c>
      <c r="N102" s="64">
        <f t="shared" si="5"/>
        <v>0</v>
      </c>
    </row>
    <row r="103" spans="1:14" x14ac:dyDescent="0.25">
      <c r="A103" s="138" t="s">
        <v>59</v>
      </c>
      <c r="B103" s="137" t="s">
        <v>58</v>
      </c>
      <c r="C103" s="190"/>
      <c r="D103" s="190"/>
      <c r="E103" s="190"/>
      <c r="F103" s="192"/>
      <c r="G103" s="70">
        <v>137260.85</v>
      </c>
      <c r="H103" s="72">
        <f>SUM(H104:H109)</f>
        <v>172244.63999999998</v>
      </c>
      <c r="I103" s="72">
        <v>238261.89</v>
      </c>
      <c r="J103" s="72">
        <f>SUM(J104:J109)</f>
        <v>387969.99</v>
      </c>
      <c r="K103" s="72">
        <v>395981.39</v>
      </c>
      <c r="L103" s="72">
        <f>SUM(L104:L109)</f>
        <v>603695.34</v>
      </c>
      <c r="M103" s="72">
        <v>572817.06999999995</v>
      </c>
      <c r="N103" s="74">
        <f>SUM(N104:N109)</f>
        <v>837000</v>
      </c>
    </row>
    <row r="104" spans="1:14" ht="38.25" x14ac:dyDescent="0.25">
      <c r="A104" s="138"/>
      <c r="B104" s="177"/>
      <c r="C104" s="191" t="s">
        <v>289</v>
      </c>
      <c r="D104" s="191" t="s">
        <v>290</v>
      </c>
      <c r="E104" s="191" t="s">
        <v>291</v>
      </c>
      <c r="F104" s="193" t="s">
        <v>292</v>
      </c>
      <c r="G104" s="215"/>
      <c r="H104" s="222">
        <v>35261.019999999997</v>
      </c>
      <c r="I104" s="217"/>
      <c r="J104" s="222">
        <v>51682.71</v>
      </c>
      <c r="K104" s="217"/>
      <c r="L104" s="222">
        <v>68104.399999999994</v>
      </c>
      <c r="M104" s="217"/>
      <c r="N104" s="223">
        <v>90000</v>
      </c>
    </row>
    <row r="105" spans="1:14" ht="38.25" x14ac:dyDescent="0.25">
      <c r="A105" s="138"/>
      <c r="B105" s="177"/>
      <c r="C105" s="198" t="s">
        <v>293</v>
      </c>
      <c r="D105" s="198" t="s">
        <v>294</v>
      </c>
      <c r="E105" s="198" t="s">
        <v>295</v>
      </c>
      <c r="F105" s="199" t="s">
        <v>191</v>
      </c>
      <c r="G105" s="224"/>
      <c r="H105" s="225">
        <v>65909.7</v>
      </c>
      <c r="I105" s="226"/>
      <c r="J105" s="225">
        <v>210606.47</v>
      </c>
      <c r="K105" s="226"/>
      <c r="L105" s="225">
        <v>355303.24</v>
      </c>
      <c r="M105" s="226"/>
      <c r="N105" s="227">
        <v>500000</v>
      </c>
    </row>
    <row r="106" spans="1:14" ht="38.25" x14ac:dyDescent="0.25">
      <c r="A106" s="138"/>
      <c r="B106" s="177"/>
      <c r="C106" s="198" t="s">
        <v>296</v>
      </c>
      <c r="D106" s="198" t="s">
        <v>297</v>
      </c>
      <c r="E106" s="198" t="s">
        <v>298</v>
      </c>
      <c r="F106" s="199" t="s">
        <v>292</v>
      </c>
      <c r="G106" s="224"/>
      <c r="H106" s="225">
        <v>62763.63</v>
      </c>
      <c r="I106" s="226"/>
      <c r="J106" s="225">
        <v>91934.54</v>
      </c>
      <c r="K106" s="226"/>
      <c r="L106" s="225">
        <v>121105.45</v>
      </c>
      <c r="M106" s="226"/>
      <c r="N106" s="227">
        <v>160000</v>
      </c>
    </row>
    <row r="107" spans="1:14" ht="38.25" x14ac:dyDescent="0.25">
      <c r="A107" s="138"/>
      <c r="B107" s="177"/>
      <c r="C107" s="198" t="s">
        <v>299</v>
      </c>
      <c r="D107" s="198" t="s">
        <v>300</v>
      </c>
      <c r="E107" s="198" t="s">
        <v>301</v>
      </c>
      <c r="F107" s="199" t="s">
        <v>191</v>
      </c>
      <c r="G107" s="224"/>
      <c r="H107" s="225">
        <v>7128.11</v>
      </c>
      <c r="I107" s="226"/>
      <c r="J107" s="225">
        <v>21418.74</v>
      </c>
      <c r="K107" s="226"/>
      <c r="L107" s="225">
        <v>35709.370000000003</v>
      </c>
      <c r="M107" s="226"/>
      <c r="N107" s="227">
        <v>50000</v>
      </c>
    </row>
    <row r="108" spans="1:14" ht="38.25" x14ac:dyDescent="0.25">
      <c r="A108" s="138"/>
      <c r="B108" s="177"/>
      <c r="C108" s="198" t="s">
        <v>302</v>
      </c>
      <c r="D108" s="198" t="s">
        <v>303</v>
      </c>
      <c r="E108" s="198" t="s">
        <v>304</v>
      </c>
      <c r="F108" s="199" t="s">
        <v>292</v>
      </c>
      <c r="G108" s="224"/>
      <c r="H108" s="225">
        <v>1182.18</v>
      </c>
      <c r="I108" s="226"/>
      <c r="J108" s="225">
        <v>8327.5300000000007</v>
      </c>
      <c r="K108" s="226"/>
      <c r="L108" s="225">
        <v>15472.88</v>
      </c>
      <c r="M108" s="226"/>
      <c r="N108" s="227">
        <v>25000</v>
      </c>
    </row>
    <row r="109" spans="1:14" ht="38.25" x14ac:dyDescent="0.25">
      <c r="A109" s="138"/>
      <c r="B109" s="177"/>
      <c r="C109" s="178" t="s">
        <v>305</v>
      </c>
      <c r="D109" s="178" t="s">
        <v>306</v>
      </c>
      <c r="E109" s="178" t="s">
        <v>307</v>
      </c>
      <c r="F109" s="182" t="s">
        <v>191</v>
      </c>
      <c r="G109" s="214"/>
      <c r="H109" s="218">
        <v>0</v>
      </c>
      <c r="I109" s="216"/>
      <c r="J109" s="218">
        <v>4000</v>
      </c>
      <c r="K109" s="216"/>
      <c r="L109" s="218">
        <v>8000</v>
      </c>
      <c r="M109" s="216"/>
      <c r="N109" s="220">
        <v>12000</v>
      </c>
    </row>
    <row r="110" spans="1:14" x14ac:dyDescent="0.25">
      <c r="A110" s="138" t="s">
        <v>61</v>
      </c>
      <c r="B110" s="137" t="s">
        <v>60</v>
      </c>
      <c r="C110" s="180"/>
      <c r="D110" s="180"/>
      <c r="E110" s="180"/>
      <c r="F110" s="184"/>
      <c r="G110" s="70">
        <v>1191.46</v>
      </c>
      <c r="H110" s="72">
        <f>SUM(H111:H112)</f>
        <v>4204.96</v>
      </c>
      <c r="I110" s="72">
        <v>4250.91</v>
      </c>
      <c r="J110" s="72">
        <f>SUM(J111:J112)</f>
        <v>22964.11</v>
      </c>
      <c r="K110" s="72">
        <v>11851.5</v>
      </c>
      <c r="L110" s="72">
        <f>SUM(L111:L112)</f>
        <v>41723.26</v>
      </c>
      <c r="M110" s="72">
        <v>16939.25</v>
      </c>
      <c r="N110" s="74">
        <f>SUM(N111:N112)</f>
        <v>60482.400000000001</v>
      </c>
    </row>
    <row r="111" spans="1:14" ht="25.5" x14ac:dyDescent="0.25">
      <c r="A111" s="138"/>
      <c r="B111" s="177"/>
      <c r="C111" s="191" t="s">
        <v>308</v>
      </c>
      <c r="D111" s="191" t="s">
        <v>309</v>
      </c>
      <c r="E111" s="191" t="s">
        <v>310</v>
      </c>
      <c r="F111" s="193" t="s">
        <v>191</v>
      </c>
      <c r="G111" s="215"/>
      <c r="H111" s="222">
        <v>3400</v>
      </c>
      <c r="I111" s="217"/>
      <c r="J111" s="222">
        <v>5626.8</v>
      </c>
      <c r="K111" s="217"/>
      <c r="L111" s="222">
        <v>7853.6</v>
      </c>
      <c r="M111" s="217"/>
      <c r="N111" s="223">
        <v>10080.4</v>
      </c>
    </row>
    <row r="112" spans="1:14" ht="25.5" x14ac:dyDescent="0.25">
      <c r="A112" s="138"/>
      <c r="B112" s="177"/>
      <c r="C112" s="178" t="s">
        <v>311</v>
      </c>
      <c r="D112" s="178" t="s">
        <v>312</v>
      </c>
      <c r="E112" s="178" t="s">
        <v>313</v>
      </c>
      <c r="F112" s="182" t="s">
        <v>191</v>
      </c>
      <c r="G112" s="214"/>
      <c r="H112" s="218">
        <v>804.96</v>
      </c>
      <c r="I112" s="216"/>
      <c r="J112" s="218">
        <v>17337.310000000001</v>
      </c>
      <c r="K112" s="216"/>
      <c r="L112" s="218">
        <v>33869.660000000003</v>
      </c>
      <c r="M112" s="216"/>
      <c r="N112" s="220">
        <v>50402</v>
      </c>
    </row>
    <row r="113" spans="1:14" x14ac:dyDescent="0.25">
      <c r="A113" s="141" t="s">
        <v>57</v>
      </c>
      <c r="B113" s="142" t="s">
        <v>115</v>
      </c>
      <c r="C113" s="228"/>
      <c r="D113" s="228"/>
      <c r="E113" s="228"/>
      <c r="F113" s="229"/>
      <c r="G113" s="145">
        <f t="shared" ref="G113:N113" si="6">+G110+G103</f>
        <v>138452.31</v>
      </c>
      <c r="H113" s="146">
        <f t="shared" si="6"/>
        <v>176449.59999999998</v>
      </c>
      <c r="I113" s="146">
        <f t="shared" si="6"/>
        <v>242512.80000000002</v>
      </c>
      <c r="J113" s="146">
        <f t="shared" si="6"/>
        <v>410934.1</v>
      </c>
      <c r="K113" s="146">
        <f t="shared" si="6"/>
        <v>407832.89</v>
      </c>
      <c r="L113" s="146">
        <f t="shared" si="6"/>
        <v>645418.6</v>
      </c>
      <c r="M113" s="146">
        <f t="shared" si="6"/>
        <v>589756.31999999995</v>
      </c>
      <c r="N113" s="147">
        <f t="shared" si="6"/>
        <v>897482.4</v>
      </c>
    </row>
    <row r="114" spans="1:14" ht="17.25" x14ac:dyDescent="0.25">
      <c r="A114" s="148" t="s">
        <v>121</v>
      </c>
      <c r="B114" s="37" t="s">
        <v>144</v>
      </c>
      <c r="C114" s="37"/>
      <c r="D114" s="37"/>
      <c r="E114" s="37"/>
      <c r="F114" s="37"/>
      <c r="G114" s="80"/>
      <c r="H114" s="81">
        <v>0</v>
      </c>
      <c r="I114" s="81"/>
      <c r="J114" s="81">
        <v>0</v>
      </c>
      <c r="K114" s="82"/>
      <c r="L114" s="82">
        <v>0</v>
      </c>
      <c r="M114" s="82"/>
      <c r="N114" s="83">
        <v>0</v>
      </c>
    </row>
    <row r="115" spans="1:14" s="23" customFormat="1" x14ac:dyDescent="0.25">
      <c r="A115" s="253" t="s">
        <v>155</v>
      </c>
      <c r="B115" s="254"/>
      <c r="C115" s="128"/>
      <c r="D115" s="128"/>
      <c r="E115" s="128"/>
      <c r="F115" s="128"/>
      <c r="G115" s="84">
        <f t="shared" ref="G115:N115" si="7">+G114+G113+G102+G97+G92+G72+G41+G26</f>
        <v>747111.83000000007</v>
      </c>
      <c r="H115" s="85">
        <f t="shared" si="7"/>
        <v>523887.63</v>
      </c>
      <c r="I115" s="85">
        <f t="shared" si="7"/>
        <v>2794403.01</v>
      </c>
      <c r="J115" s="85">
        <f t="shared" si="7"/>
        <v>2528251.0900000003</v>
      </c>
      <c r="K115" s="85">
        <f t="shared" si="7"/>
        <v>3499517.59</v>
      </c>
      <c r="L115" s="85">
        <f t="shared" si="7"/>
        <v>5558804.8900000006</v>
      </c>
      <c r="M115" s="85">
        <f t="shared" si="7"/>
        <v>5774444.4799999995</v>
      </c>
      <c r="N115" s="86">
        <f t="shared" si="7"/>
        <v>10426488.879999999</v>
      </c>
    </row>
    <row r="116" spans="1:14" x14ac:dyDescent="0.25">
      <c r="A116" s="259" t="s">
        <v>160</v>
      </c>
      <c r="B116" s="260"/>
      <c r="C116" s="129"/>
      <c r="D116" s="129"/>
      <c r="E116" s="129"/>
      <c r="F116" s="129"/>
      <c r="G116" s="2"/>
      <c r="H116" s="87">
        <v>0</v>
      </c>
      <c r="I116" s="3"/>
      <c r="J116" s="87">
        <v>79000</v>
      </c>
      <c r="K116" s="3"/>
      <c r="L116" s="87">
        <v>79000</v>
      </c>
      <c r="M116" s="3"/>
      <c r="N116" s="89">
        <v>79000</v>
      </c>
    </row>
    <row r="117" spans="1:14" x14ac:dyDescent="0.25">
      <c r="A117" s="253" t="s">
        <v>133</v>
      </c>
      <c r="B117" s="254"/>
      <c r="C117" s="128"/>
      <c r="D117" s="128"/>
      <c r="E117" s="128"/>
      <c r="F117" s="128"/>
      <c r="G117" s="84">
        <f>+G115+G14</f>
        <v>3666526.09</v>
      </c>
      <c r="H117" s="85">
        <f>+H115+H14</f>
        <v>3377777.15</v>
      </c>
      <c r="I117" s="85">
        <f>+I115+G14</f>
        <v>5713817.2699999996</v>
      </c>
      <c r="J117" s="85">
        <f>+J115+H14</f>
        <v>5382140.6100000003</v>
      </c>
      <c r="K117" s="85">
        <f>+K115+G14</f>
        <v>6418931.8499999996</v>
      </c>
      <c r="L117" s="85">
        <f>+L115+H14</f>
        <v>8412694.4100000001</v>
      </c>
      <c r="M117" s="85">
        <f>+M115+G14</f>
        <v>8693858.7399999984</v>
      </c>
      <c r="N117" s="86">
        <f>+N115+H14</f>
        <v>13280378.399999999</v>
      </c>
    </row>
    <row r="118" spans="1:14" x14ac:dyDescent="0.25">
      <c r="A118" s="259" t="s">
        <v>161</v>
      </c>
      <c r="B118" s="260"/>
      <c r="C118" s="129"/>
      <c r="D118" s="129"/>
      <c r="E118" s="129"/>
      <c r="F118" s="129"/>
      <c r="G118" s="2"/>
      <c r="H118" s="88">
        <f>+H116+$H15</f>
        <v>148653.44</v>
      </c>
      <c r="I118" s="3"/>
      <c r="J118" s="88">
        <f>+J116+$H15</f>
        <v>227653.44</v>
      </c>
      <c r="K118" s="3"/>
      <c r="L118" s="88">
        <f>+L116+$H15</f>
        <v>227653.44</v>
      </c>
      <c r="M118" s="3"/>
      <c r="N118" s="88">
        <f>+N116+$H15</f>
        <v>227653.44</v>
      </c>
    </row>
    <row r="119" spans="1:14" ht="18.95" customHeight="1" x14ac:dyDescent="0.25">
      <c r="A119" s="6"/>
      <c r="B119" s="39"/>
      <c r="C119" s="39"/>
      <c r="D119" s="39"/>
      <c r="E119" s="39"/>
      <c r="F119" s="39"/>
      <c r="G119" s="38"/>
      <c r="H119" s="38"/>
      <c r="I119" s="38"/>
      <c r="J119" s="38"/>
      <c r="K119" s="38"/>
      <c r="L119" s="38"/>
      <c r="M119" s="38"/>
      <c r="N119" s="38"/>
    </row>
    <row r="120" spans="1:14" ht="21" customHeight="1" x14ac:dyDescent="0.25">
      <c r="A120" s="250" t="s">
        <v>130</v>
      </c>
      <c r="B120" s="255" t="s">
        <v>131</v>
      </c>
      <c r="C120" s="255" t="s">
        <v>169</v>
      </c>
      <c r="D120" s="255" t="s">
        <v>170</v>
      </c>
      <c r="E120" s="255" t="s">
        <v>171</v>
      </c>
      <c r="F120" s="250" t="s">
        <v>172</v>
      </c>
      <c r="G120" s="279" t="s">
        <v>122</v>
      </c>
      <c r="H120" s="279"/>
      <c r="I120" s="279"/>
      <c r="J120" s="279"/>
      <c r="K120" s="279"/>
      <c r="L120" s="279"/>
      <c r="M120" s="279"/>
      <c r="N120" s="280"/>
    </row>
    <row r="121" spans="1:14" ht="33" customHeight="1" x14ac:dyDescent="0.25">
      <c r="A121" s="277"/>
      <c r="B121" s="251"/>
      <c r="C121" s="251"/>
      <c r="D121" s="251"/>
      <c r="E121" s="251"/>
      <c r="F121" s="251"/>
      <c r="G121" s="275" t="s">
        <v>177</v>
      </c>
      <c r="H121" s="276"/>
      <c r="I121" s="269" t="s">
        <v>178</v>
      </c>
      <c r="J121" s="270"/>
      <c r="K121" s="271" t="s">
        <v>179</v>
      </c>
      <c r="L121" s="270"/>
      <c r="M121" s="271" t="s">
        <v>180</v>
      </c>
      <c r="N121" s="272"/>
    </row>
    <row r="122" spans="1:14" ht="37.5" customHeight="1" x14ac:dyDescent="0.25">
      <c r="A122" s="278"/>
      <c r="B122" s="256"/>
      <c r="C122" s="256"/>
      <c r="D122" s="256"/>
      <c r="E122" s="256"/>
      <c r="F122" s="252"/>
      <c r="G122" s="15" t="s">
        <v>143</v>
      </c>
      <c r="H122" s="14" t="s">
        <v>182</v>
      </c>
      <c r="I122" s="15" t="s">
        <v>143</v>
      </c>
      <c r="J122" s="14" t="s">
        <v>156</v>
      </c>
      <c r="K122" s="15" t="s">
        <v>143</v>
      </c>
      <c r="L122" s="14" t="s">
        <v>156</v>
      </c>
      <c r="M122" s="15" t="s">
        <v>143</v>
      </c>
      <c r="N122" s="16" t="s">
        <v>4</v>
      </c>
    </row>
    <row r="123" spans="1:14" x14ac:dyDescent="0.25">
      <c r="A123" s="138" t="s">
        <v>64</v>
      </c>
      <c r="B123" s="137" t="s">
        <v>63</v>
      </c>
      <c r="C123" s="181"/>
      <c r="D123" s="181"/>
      <c r="E123" s="181"/>
      <c r="F123" s="231"/>
      <c r="G123" s="149">
        <v>176848.8</v>
      </c>
      <c r="H123" s="150">
        <f>SUM(H124:H145)</f>
        <v>363846.3299999999</v>
      </c>
      <c r="I123" s="150">
        <v>364467.74</v>
      </c>
      <c r="J123" s="150">
        <f>SUM(J124:J145)</f>
        <v>577186.93999999994</v>
      </c>
      <c r="K123" s="150">
        <v>583043.18999999994</v>
      </c>
      <c r="L123" s="150">
        <f>SUM(L124:L145)</f>
        <v>790527.55</v>
      </c>
      <c r="M123" s="150">
        <v>816499.73</v>
      </c>
      <c r="N123" s="151">
        <f>SUM(N124:N145)</f>
        <v>1074981.73</v>
      </c>
    </row>
    <row r="124" spans="1:14" ht="38.25" x14ac:dyDescent="0.25">
      <c r="A124" s="138"/>
      <c r="B124" s="177"/>
      <c r="C124" s="191" t="s">
        <v>314</v>
      </c>
      <c r="D124" s="191" t="s">
        <v>315</v>
      </c>
      <c r="E124" s="191" t="s">
        <v>190</v>
      </c>
      <c r="F124" s="193" t="s">
        <v>292</v>
      </c>
      <c r="G124" s="215"/>
      <c r="H124" s="222">
        <v>3040.8</v>
      </c>
      <c r="I124" s="217"/>
      <c r="J124" s="222">
        <v>7618.34</v>
      </c>
      <c r="K124" s="217"/>
      <c r="L124" s="222">
        <v>12195.88</v>
      </c>
      <c r="M124" s="217"/>
      <c r="N124" s="223">
        <v>18299.25</v>
      </c>
    </row>
    <row r="125" spans="1:14" ht="25.5" x14ac:dyDescent="0.25">
      <c r="A125" s="138"/>
      <c r="B125" s="177"/>
      <c r="C125" s="198" t="s">
        <v>316</v>
      </c>
      <c r="D125" s="198" t="s">
        <v>317</v>
      </c>
      <c r="E125" s="198" t="s">
        <v>190</v>
      </c>
      <c r="F125" s="199" t="s">
        <v>292</v>
      </c>
      <c r="G125" s="224"/>
      <c r="H125" s="225">
        <v>58801.97</v>
      </c>
      <c r="I125" s="226"/>
      <c r="J125" s="225">
        <v>100654.15</v>
      </c>
      <c r="K125" s="226"/>
      <c r="L125" s="225">
        <v>142506.32999999999</v>
      </c>
      <c r="M125" s="226"/>
      <c r="N125" s="227">
        <v>198309.24</v>
      </c>
    </row>
    <row r="126" spans="1:14" ht="25.5" x14ac:dyDescent="0.25">
      <c r="A126" s="138"/>
      <c r="B126" s="177"/>
      <c r="C126" s="198" t="s">
        <v>318</v>
      </c>
      <c r="D126" s="198" t="s">
        <v>315</v>
      </c>
      <c r="E126" s="198" t="s">
        <v>190</v>
      </c>
      <c r="F126" s="199" t="s">
        <v>292</v>
      </c>
      <c r="G126" s="224"/>
      <c r="H126" s="225">
        <v>14222.57</v>
      </c>
      <c r="I126" s="226"/>
      <c r="J126" s="225">
        <v>25298.05</v>
      </c>
      <c r="K126" s="226"/>
      <c r="L126" s="225">
        <v>36373.53</v>
      </c>
      <c r="M126" s="226"/>
      <c r="N126" s="227">
        <v>51140.85</v>
      </c>
    </row>
    <row r="127" spans="1:14" ht="25.5" x14ac:dyDescent="0.25">
      <c r="A127" s="138"/>
      <c r="B127" s="177"/>
      <c r="C127" s="198" t="s">
        <v>319</v>
      </c>
      <c r="D127" s="198" t="s">
        <v>317</v>
      </c>
      <c r="E127" s="198" t="s">
        <v>190</v>
      </c>
      <c r="F127" s="199" t="s">
        <v>292</v>
      </c>
      <c r="G127" s="224"/>
      <c r="H127" s="225">
        <v>45359.02</v>
      </c>
      <c r="I127" s="226"/>
      <c r="J127" s="225">
        <v>65896.39</v>
      </c>
      <c r="K127" s="226"/>
      <c r="L127" s="225">
        <v>86433.76</v>
      </c>
      <c r="M127" s="226"/>
      <c r="N127" s="227">
        <v>113816.91</v>
      </c>
    </row>
    <row r="128" spans="1:14" ht="38.25" x14ac:dyDescent="0.25">
      <c r="A128" s="138"/>
      <c r="B128" s="177"/>
      <c r="C128" s="198" t="s">
        <v>320</v>
      </c>
      <c r="D128" s="198" t="s">
        <v>315</v>
      </c>
      <c r="E128" s="198" t="s">
        <v>190</v>
      </c>
      <c r="F128" s="199" t="s">
        <v>292</v>
      </c>
      <c r="G128" s="224"/>
      <c r="H128" s="225">
        <v>12458.59</v>
      </c>
      <c r="I128" s="226"/>
      <c r="J128" s="225">
        <v>17941.38</v>
      </c>
      <c r="K128" s="226"/>
      <c r="L128" s="225">
        <v>23424.17</v>
      </c>
      <c r="M128" s="226"/>
      <c r="N128" s="227">
        <v>30734.55</v>
      </c>
    </row>
    <row r="129" spans="1:14" ht="25.5" x14ac:dyDescent="0.25">
      <c r="A129" s="138"/>
      <c r="B129" s="177"/>
      <c r="C129" s="198" t="s">
        <v>321</v>
      </c>
      <c r="D129" s="198" t="s">
        <v>317</v>
      </c>
      <c r="E129" s="198" t="s">
        <v>190</v>
      </c>
      <c r="F129" s="199" t="s">
        <v>292</v>
      </c>
      <c r="G129" s="224"/>
      <c r="H129" s="225">
        <v>117415.78</v>
      </c>
      <c r="I129" s="226"/>
      <c r="J129" s="225">
        <v>175976.19</v>
      </c>
      <c r="K129" s="226"/>
      <c r="L129" s="225">
        <v>234536.6</v>
      </c>
      <c r="M129" s="226"/>
      <c r="N129" s="227">
        <v>312617.15999999997</v>
      </c>
    </row>
    <row r="130" spans="1:14" ht="38.25" x14ac:dyDescent="0.25">
      <c r="A130" s="138"/>
      <c r="B130" s="177"/>
      <c r="C130" s="198" t="s">
        <v>322</v>
      </c>
      <c r="D130" s="198" t="s">
        <v>315</v>
      </c>
      <c r="E130" s="198" t="s">
        <v>190</v>
      </c>
      <c r="F130" s="199" t="s">
        <v>292</v>
      </c>
      <c r="G130" s="224"/>
      <c r="H130" s="225">
        <v>35822.14</v>
      </c>
      <c r="I130" s="226"/>
      <c r="J130" s="225">
        <v>52210.57</v>
      </c>
      <c r="K130" s="226"/>
      <c r="L130" s="225">
        <v>68599</v>
      </c>
      <c r="M130" s="226"/>
      <c r="N130" s="227">
        <v>90450.25</v>
      </c>
    </row>
    <row r="131" spans="1:14" ht="25.5" x14ac:dyDescent="0.25">
      <c r="A131" s="138"/>
      <c r="B131" s="177"/>
      <c r="C131" s="198" t="s">
        <v>323</v>
      </c>
      <c r="D131" s="198" t="s">
        <v>317</v>
      </c>
      <c r="E131" s="198" t="s">
        <v>190</v>
      </c>
      <c r="F131" s="199" t="s">
        <v>292</v>
      </c>
      <c r="G131" s="224"/>
      <c r="H131" s="225">
        <v>8899.82</v>
      </c>
      <c r="I131" s="226"/>
      <c r="J131" s="225">
        <v>11529.7</v>
      </c>
      <c r="K131" s="226"/>
      <c r="L131" s="225">
        <v>14159.58</v>
      </c>
      <c r="M131" s="226"/>
      <c r="N131" s="227">
        <v>17666.080000000002</v>
      </c>
    </row>
    <row r="132" spans="1:14" ht="25.5" x14ac:dyDescent="0.25">
      <c r="A132" s="138"/>
      <c r="B132" s="177"/>
      <c r="C132" s="198" t="s">
        <v>324</v>
      </c>
      <c r="D132" s="198" t="s">
        <v>315</v>
      </c>
      <c r="E132" s="198" t="s">
        <v>190</v>
      </c>
      <c r="F132" s="199" t="s">
        <v>292</v>
      </c>
      <c r="G132" s="224"/>
      <c r="H132" s="225">
        <v>2782.35</v>
      </c>
      <c r="I132" s="226"/>
      <c r="J132" s="225">
        <v>3330.3</v>
      </c>
      <c r="K132" s="226"/>
      <c r="L132" s="225">
        <v>3878.25</v>
      </c>
      <c r="M132" s="226"/>
      <c r="N132" s="227">
        <v>4608.8599999999997</v>
      </c>
    </row>
    <row r="133" spans="1:14" ht="25.5" x14ac:dyDescent="0.25">
      <c r="A133" s="138"/>
      <c r="B133" s="177"/>
      <c r="C133" s="198" t="s">
        <v>325</v>
      </c>
      <c r="D133" s="198" t="s">
        <v>315</v>
      </c>
      <c r="E133" s="198" t="s">
        <v>190</v>
      </c>
      <c r="F133" s="199" t="s">
        <v>292</v>
      </c>
      <c r="G133" s="224"/>
      <c r="H133" s="225">
        <v>0</v>
      </c>
      <c r="I133" s="226"/>
      <c r="J133" s="225">
        <v>432.3</v>
      </c>
      <c r="K133" s="226"/>
      <c r="L133" s="225">
        <v>864.6</v>
      </c>
      <c r="M133" s="226"/>
      <c r="N133" s="227">
        <v>1441</v>
      </c>
    </row>
    <row r="134" spans="1:14" ht="25.5" x14ac:dyDescent="0.25">
      <c r="A134" s="138"/>
      <c r="B134" s="177"/>
      <c r="C134" s="198" t="s">
        <v>326</v>
      </c>
      <c r="D134" s="198" t="s">
        <v>317</v>
      </c>
      <c r="E134" s="198" t="s">
        <v>190</v>
      </c>
      <c r="F134" s="199" t="s">
        <v>292</v>
      </c>
      <c r="G134" s="224"/>
      <c r="H134" s="225">
        <v>0</v>
      </c>
      <c r="I134" s="226"/>
      <c r="J134" s="225">
        <v>1627.5</v>
      </c>
      <c r="K134" s="226"/>
      <c r="L134" s="225">
        <v>3255</v>
      </c>
      <c r="M134" s="226"/>
      <c r="N134" s="227">
        <v>5425</v>
      </c>
    </row>
    <row r="135" spans="1:14" ht="25.5" x14ac:dyDescent="0.25">
      <c r="A135" s="138"/>
      <c r="B135" s="177"/>
      <c r="C135" s="198" t="s">
        <v>327</v>
      </c>
      <c r="D135" s="198" t="s">
        <v>317</v>
      </c>
      <c r="E135" s="198" t="s">
        <v>190</v>
      </c>
      <c r="F135" s="199" t="s">
        <v>292</v>
      </c>
      <c r="G135" s="224"/>
      <c r="H135" s="225">
        <v>240</v>
      </c>
      <c r="I135" s="226"/>
      <c r="J135" s="225">
        <v>14327.83</v>
      </c>
      <c r="K135" s="226"/>
      <c r="L135" s="225">
        <v>28415.66</v>
      </c>
      <c r="M135" s="226"/>
      <c r="N135" s="227">
        <v>47199.44</v>
      </c>
    </row>
    <row r="136" spans="1:14" ht="25.5" x14ac:dyDescent="0.25">
      <c r="A136" s="138"/>
      <c r="B136" s="177"/>
      <c r="C136" s="198" t="s">
        <v>328</v>
      </c>
      <c r="D136" s="198" t="s">
        <v>315</v>
      </c>
      <c r="E136" s="198" t="s">
        <v>190</v>
      </c>
      <c r="F136" s="199" t="s">
        <v>292</v>
      </c>
      <c r="G136" s="224"/>
      <c r="H136" s="225">
        <v>0</v>
      </c>
      <c r="I136" s="226"/>
      <c r="J136" s="225">
        <v>1845</v>
      </c>
      <c r="K136" s="226"/>
      <c r="L136" s="225">
        <v>3690</v>
      </c>
      <c r="M136" s="226"/>
      <c r="N136" s="227">
        <v>6150</v>
      </c>
    </row>
    <row r="137" spans="1:14" ht="25.5" x14ac:dyDescent="0.25">
      <c r="A137" s="138"/>
      <c r="B137" s="177"/>
      <c r="C137" s="198" t="s">
        <v>329</v>
      </c>
      <c r="D137" s="198" t="s">
        <v>315</v>
      </c>
      <c r="E137" s="198" t="s">
        <v>190</v>
      </c>
      <c r="F137" s="199" t="s">
        <v>292</v>
      </c>
      <c r="G137" s="224"/>
      <c r="H137" s="225">
        <v>0</v>
      </c>
      <c r="I137" s="226"/>
      <c r="J137" s="225">
        <v>360</v>
      </c>
      <c r="K137" s="226"/>
      <c r="L137" s="225">
        <v>720</v>
      </c>
      <c r="M137" s="226"/>
      <c r="N137" s="227">
        <v>1200</v>
      </c>
    </row>
    <row r="138" spans="1:14" ht="25.5" x14ac:dyDescent="0.25">
      <c r="A138" s="138"/>
      <c r="B138" s="177"/>
      <c r="C138" s="198" t="s">
        <v>330</v>
      </c>
      <c r="D138" s="198" t="s">
        <v>317</v>
      </c>
      <c r="E138" s="198" t="s">
        <v>190</v>
      </c>
      <c r="F138" s="199" t="s">
        <v>292</v>
      </c>
      <c r="G138" s="224"/>
      <c r="H138" s="225">
        <v>0</v>
      </c>
      <c r="I138" s="226"/>
      <c r="J138" s="225">
        <v>1320</v>
      </c>
      <c r="K138" s="226"/>
      <c r="L138" s="225">
        <v>2640</v>
      </c>
      <c r="M138" s="226"/>
      <c r="N138" s="227">
        <v>4400</v>
      </c>
    </row>
    <row r="139" spans="1:14" ht="25.5" x14ac:dyDescent="0.25">
      <c r="A139" s="138"/>
      <c r="B139" s="177"/>
      <c r="C139" s="198" t="s">
        <v>331</v>
      </c>
      <c r="D139" s="198" t="s">
        <v>332</v>
      </c>
      <c r="E139" s="198" t="s">
        <v>190</v>
      </c>
      <c r="F139" s="199" t="s">
        <v>292</v>
      </c>
      <c r="G139" s="224"/>
      <c r="H139" s="225">
        <v>1961.92</v>
      </c>
      <c r="I139" s="226"/>
      <c r="J139" s="225">
        <v>5408.1</v>
      </c>
      <c r="K139" s="226"/>
      <c r="L139" s="225">
        <v>8854.2800000000007</v>
      </c>
      <c r="M139" s="226"/>
      <c r="N139" s="227">
        <v>13449.19</v>
      </c>
    </row>
    <row r="140" spans="1:14" ht="25.5" x14ac:dyDescent="0.25">
      <c r="A140" s="138"/>
      <c r="B140" s="177"/>
      <c r="C140" s="198" t="s">
        <v>333</v>
      </c>
      <c r="D140" s="198" t="s">
        <v>317</v>
      </c>
      <c r="E140" s="198" t="s">
        <v>190</v>
      </c>
      <c r="F140" s="199" t="s">
        <v>292</v>
      </c>
      <c r="G140" s="224"/>
      <c r="H140" s="225">
        <v>34164.49</v>
      </c>
      <c r="I140" s="226"/>
      <c r="J140" s="225">
        <v>51878.17</v>
      </c>
      <c r="K140" s="226"/>
      <c r="L140" s="225">
        <v>69591.850000000006</v>
      </c>
      <c r="M140" s="226"/>
      <c r="N140" s="227">
        <v>93210.09</v>
      </c>
    </row>
    <row r="141" spans="1:14" ht="38.25" x14ac:dyDescent="0.25">
      <c r="A141" s="138"/>
      <c r="B141" s="177"/>
      <c r="C141" s="198" t="s">
        <v>334</v>
      </c>
      <c r="D141" s="198" t="s">
        <v>315</v>
      </c>
      <c r="E141" s="198" t="s">
        <v>190</v>
      </c>
      <c r="F141" s="199" t="s">
        <v>292</v>
      </c>
      <c r="G141" s="224"/>
      <c r="H141" s="225">
        <v>11447.12</v>
      </c>
      <c r="I141" s="226"/>
      <c r="J141" s="225">
        <v>16366.25</v>
      </c>
      <c r="K141" s="226"/>
      <c r="L141" s="225">
        <v>21285.38</v>
      </c>
      <c r="M141" s="226"/>
      <c r="N141" s="227">
        <v>27844.23</v>
      </c>
    </row>
    <row r="142" spans="1:14" ht="25.5" x14ac:dyDescent="0.25">
      <c r="A142" s="138"/>
      <c r="B142" s="177"/>
      <c r="C142" s="198" t="s">
        <v>335</v>
      </c>
      <c r="D142" s="198" t="s">
        <v>317</v>
      </c>
      <c r="E142" s="198" t="s">
        <v>190</v>
      </c>
      <c r="F142" s="199" t="s">
        <v>292</v>
      </c>
      <c r="G142" s="224"/>
      <c r="H142" s="225">
        <v>2455.04</v>
      </c>
      <c r="I142" s="226"/>
      <c r="J142" s="225">
        <v>4255.04</v>
      </c>
      <c r="K142" s="226"/>
      <c r="L142" s="225">
        <v>6055.04</v>
      </c>
      <c r="M142" s="226"/>
      <c r="N142" s="227">
        <v>8455.0400000000009</v>
      </c>
    </row>
    <row r="143" spans="1:14" ht="25.5" x14ac:dyDescent="0.25">
      <c r="A143" s="138"/>
      <c r="B143" s="177"/>
      <c r="C143" s="198" t="s">
        <v>336</v>
      </c>
      <c r="D143" s="198" t="s">
        <v>315</v>
      </c>
      <c r="E143" s="198" t="s">
        <v>190</v>
      </c>
      <c r="F143" s="199" t="s">
        <v>292</v>
      </c>
      <c r="G143" s="224"/>
      <c r="H143" s="225">
        <v>331.72</v>
      </c>
      <c r="I143" s="226"/>
      <c r="J143" s="225">
        <v>927</v>
      </c>
      <c r="K143" s="226"/>
      <c r="L143" s="225">
        <v>1522.28</v>
      </c>
      <c r="M143" s="226"/>
      <c r="N143" s="227">
        <v>2315.9699999999998</v>
      </c>
    </row>
    <row r="144" spans="1:14" ht="38.25" x14ac:dyDescent="0.25">
      <c r="A144" s="138"/>
      <c r="B144" s="177"/>
      <c r="C144" s="198" t="s">
        <v>337</v>
      </c>
      <c r="D144" s="198" t="s">
        <v>315</v>
      </c>
      <c r="E144" s="198" t="s">
        <v>190</v>
      </c>
      <c r="F144" s="199" t="s">
        <v>292</v>
      </c>
      <c r="G144" s="224"/>
      <c r="H144" s="225">
        <v>2784.68</v>
      </c>
      <c r="I144" s="226"/>
      <c r="J144" s="225">
        <v>3823.86</v>
      </c>
      <c r="K144" s="226"/>
      <c r="L144" s="225">
        <v>4863.04</v>
      </c>
      <c r="M144" s="226"/>
      <c r="N144" s="227">
        <v>6248.62</v>
      </c>
    </row>
    <row r="145" spans="1:14" ht="25.5" x14ac:dyDescent="0.25">
      <c r="A145" s="138"/>
      <c r="B145" s="177"/>
      <c r="C145" s="178" t="s">
        <v>338</v>
      </c>
      <c r="D145" s="178" t="s">
        <v>317</v>
      </c>
      <c r="E145" s="178" t="s">
        <v>190</v>
      </c>
      <c r="F145" s="182" t="s">
        <v>292</v>
      </c>
      <c r="G145" s="214"/>
      <c r="H145" s="218">
        <v>11658.32</v>
      </c>
      <c r="I145" s="216"/>
      <c r="J145" s="218">
        <v>14160.82</v>
      </c>
      <c r="K145" s="216"/>
      <c r="L145" s="218">
        <v>16663.32</v>
      </c>
      <c r="M145" s="216"/>
      <c r="N145" s="220">
        <v>20000</v>
      </c>
    </row>
    <row r="146" spans="1:14" x14ac:dyDescent="0.25">
      <c r="A146" s="138" t="s">
        <v>66</v>
      </c>
      <c r="B146" s="137" t="s">
        <v>65</v>
      </c>
      <c r="C146" s="180"/>
      <c r="D146" s="180"/>
      <c r="E146" s="180"/>
      <c r="F146" s="232"/>
      <c r="G146" s="70">
        <v>12354.74</v>
      </c>
      <c r="H146" s="72">
        <f>SUM(H147:H167)</f>
        <v>25446.170000000002</v>
      </c>
      <c r="I146" s="72">
        <v>25924.2</v>
      </c>
      <c r="J146" s="72">
        <f>SUM(J147:J167)</f>
        <v>41029.149999999994</v>
      </c>
      <c r="K146" s="72">
        <v>42191.96</v>
      </c>
      <c r="L146" s="72">
        <f>SUM(L147:L167)</f>
        <v>56612.130000000005</v>
      </c>
      <c r="M146" s="72">
        <v>58112.07</v>
      </c>
      <c r="N146" s="74">
        <f>SUM(N147:N167)</f>
        <v>77195.5</v>
      </c>
    </row>
    <row r="147" spans="1:14" ht="25.5" x14ac:dyDescent="0.25">
      <c r="A147" s="138"/>
      <c r="B147" s="177"/>
      <c r="C147" s="191" t="s">
        <v>339</v>
      </c>
      <c r="D147" s="191" t="s">
        <v>340</v>
      </c>
      <c r="E147" s="191" t="s">
        <v>341</v>
      </c>
      <c r="F147" s="193" t="s">
        <v>292</v>
      </c>
      <c r="G147" s="215"/>
      <c r="H147" s="222">
        <v>1473.81</v>
      </c>
      <c r="I147" s="217"/>
      <c r="J147" s="222">
        <v>3129.18</v>
      </c>
      <c r="K147" s="217"/>
      <c r="L147" s="222">
        <v>4784.55</v>
      </c>
      <c r="M147" s="217"/>
      <c r="N147" s="223">
        <v>6991.72</v>
      </c>
    </row>
    <row r="148" spans="1:14" ht="25.5" x14ac:dyDescent="0.25">
      <c r="A148" s="138"/>
      <c r="B148" s="177"/>
      <c r="C148" s="198" t="s">
        <v>342</v>
      </c>
      <c r="D148" s="198" t="s">
        <v>340</v>
      </c>
      <c r="E148" s="198" t="s">
        <v>341</v>
      </c>
      <c r="F148" s="199" t="s">
        <v>292</v>
      </c>
      <c r="G148" s="224"/>
      <c r="H148" s="225">
        <v>4551.5</v>
      </c>
      <c r="I148" s="226"/>
      <c r="J148" s="225">
        <v>7842.39</v>
      </c>
      <c r="K148" s="226"/>
      <c r="L148" s="225">
        <v>11133.28</v>
      </c>
      <c r="M148" s="226"/>
      <c r="N148" s="227">
        <v>15521.14</v>
      </c>
    </row>
    <row r="149" spans="1:14" ht="25.5" x14ac:dyDescent="0.25">
      <c r="A149" s="138"/>
      <c r="B149" s="177"/>
      <c r="C149" s="198" t="s">
        <v>343</v>
      </c>
      <c r="D149" s="198" t="s">
        <v>344</v>
      </c>
      <c r="E149" s="198" t="s">
        <v>190</v>
      </c>
      <c r="F149" s="199" t="s">
        <v>191</v>
      </c>
      <c r="G149" s="224"/>
      <c r="H149" s="225">
        <v>16</v>
      </c>
      <c r="I149" s="226"/>
      <c r="J149" s="225">
        <v>48.67</v>
      </c>
      <c r="K149" s="226"/>
      <c r="L149" s="225">
        <v>81.34</v>
      </c>
      <c r="M149" s="226"/>
      <c r="N149" s="227">
        <v>114</v>
      </c>
    </row>
    <row r="150" spans="1:14" ht="25.5" x14ac:dyDescent="0.25">
      <c r="A150" s="138"/>
      <c r="B150" s="177"/>
      <c r="C150" s="198" t="s">
        <v>345</v>
      </c>
      <c r="D150" s="198" t="s">
        <v>340</v>
      </c>
      <c r="E150" s="198" t="s">
        <v>341</v>
      </c>
      <c r="F150" s="199" t="s">
        <v>292</v>
      </c>
      <c r="G150" s="224"/>
      <c r="H150" s="225">
        <v>3604.02</v>
      </c>
      <c r="I150" s="226"/>
      <c r="J150" s="225">
        <v>5350.89</v>
      </c>
      <c r="K150" s="226"/>
      <c r="L150" s="225">
        <v>7097.76</v>
      </c>
      <c r="M150" s="226"/>
      <c r="N150" s="227">
        <v>9426.93</v>
      </c>
    </row>
    <row r="151" spans="1:14" ht="25.5" x14ac:dyDescent="0.25">
      <c r="A151" s="138"/>
      <c r="B151" s="177"/>
      <c r="C151" s="198" t="s">
        <v>346</v>
      </c>
      <c r="D151" s="198" t="s">
        <v>344</v>
      </c>
      <c r="E151" s="198" t="s">
        <v>190</v>
      </c>
      <c r="F151" s="199" t="s">
        <v>191</v>
      </c>
      <c r="G151" s="224"/>
      <c r="H151" s="225">
        <v>50</v>
      </c>
      <c r="I151" s="226"/>
      <c r="J151" s="225">
        <v>66.67</v>
      </c>
      <c r="K151" s="226"/>
      <c r="L151" s="225">
        <v>83.34</v>
      </c>
      <c r="M151" s="226"/>
      <c r="N151" s="227">
        <v>100</v>
      </c>
    </row>
    <row r="152" spans="1:14" ht="25.5" x14ac:dyDescent="0.25">
      <c r="A152" s="138"/>
      <c r="B152" s="177"/>
      <c r="C152" s="198" t="s">
        <v>347</v>
      </c>
      <c r="D152" s="198" t="s">
        <v>344</v>
      </c>
      <c r="E152" s="198" t="s">
        <v>190</v>
      </c>
      <c r="F152" s="199" t="s">
        <v>191</v>
      </c>
      <c r="G152" s="224"/>
      <c r="H152" s="225">
        <v>420</v>
      </c>
      <c r="I152" s="226"/>
      <c r="J152" s="225">
        <v>603.66999999999996</v>
      </c>
      <c r="K152" s="226"/>
      <c r="L152" s="225">
        <v>787.34</v>
      </c>
      <c r="M152" s="226"/>
      <c r="N152" s="227">
        <v>971</v>
      </c>
    </row>
    <row r="153" spans="1:14" ht="25.5" x14ac:dyDescent="0.25">
      <c r="A153" s="138"/>
      <c r="B153" s="177"/>
      <c r="C153" s="198" t="s">
        <v>348</v>
      </c>
      <c r="D153" s="198" t="s">
        <v>344</v>
      </c>
      <c r="E153" s="198" t="s">
        <v>190</v>
      </c>
      <c r="F153" s="199" t="s">
        <v>191</v>
      </c>
      <c r="G153" s="224"/>
      <c r="H153" s="225">
        <v>0</v>
      </c>
      <c r="I153" s="226"/>
      <c r="J153" s="225">
        <v>16.670000000000002</v>
      </c>
      <c r="K153" s="226"/>
      <c r="L153" s="225">
        <v>33.340000000000003</v>
      </c>
      <c r="M153" s="226"/>
      <c r="N153" s="227">
        <v>50</v>
      </c>
    </row>
    <row r="154" spans="1:14" ht="25.5" x14ac:dyDescent="0.25">
      <c r="A154" s="138"/>
      <c r="B154" s="177"/>
      <c r="C154" s="198" t="s">
        <v>349</v>
      </c>
      <c r="D154" s="198" t="s">
        <v>340</v>
      </c>
      <c r="E154" s="198" t="s">
        <v>341</v>
      </c>
      <c r="F154" s="199" t="s">
        <v>292</v>
      </c>
      <c r="G154" s="224"/>
      <c r="H154" s="225">
        <v>10197.129999999999</v>
      </c>
      <c r="I154" s="226"/>
      <c r="J154" s="225">
        <v>15178.36</v>
      </c>
      <c r="K154" s="226"/>
      <c r="L154" s="225">
        <v>20159.59</v>
      </c>
      <c r="M154" s="226"/>
      <c r="N154" s="227">
        <v>26801.24</v>
      </c>
    </row>
    <row r="155" spans="1:14" ht="38.25" x14ac:dyDescent="0.25">
      <c r="A155" s="138"/>
      <c r="B155" s="177"/>
      <c r="C155" s="198" t="s">
        <v>350</v>
      </c>
      <c r="D155" s="198" t="s">
        <v>351</v>
      </c>
      <c r="E155" s="198" t="s">
        <v>352</v>
      </c>
      <c r="F155" s="199" t="s">
        <v>191</v>
      </c>
      <c r="G155" s="224"/>
      <c r="H155" s="225">
        <v>86.32</v>
      </c>
      <c r="I155" s="226"/>
      <c r="J155" s="225">
        <v>290.88</v>
      </c>
      <c r="K155" s="226"/>
      <c r="L155" s="225">
        <v>495.44</v>
      </c>
      <c r="M155" s="226"/>
      <c r="N155" s="227">
        <v>700</v>
      </c>
    </row>
    <row r="156" spans="1:14" ht="25.5" x14ac:dyDescent="0.25">
      <c r="A156" s="138"/>
      <c r="B156" s="177"/>
      <c r="C156" s="198" t="s">
        <v>353</v>
      </c>
      <c r="D156" s="198" t="s">
        <v>340</v>
      </c>
      <c r="E156" s="198" t="s">
        <v>341</v>
      </c>
      <c r="F156" s="199" t="s">
        <v>292</v>
      </c>
      <c r="G156" s="224"/>
      <c r="H156" s="225">
        <v>720.25</v>
      </c>
      <c r="I156" s="226"/>
      <c r="J156" s="225">
        <v>939.18</v>
      </c>
      <c r="K156" s="226"/>
      <c r="L156" s="225">
        <v>1158.1099999999999</v>
      </c>
      <c r="M156" s="226"/>
      <c r="N156" s="227">
        <v>1450</v>
      </c>
    </row>
    <row r="157" spans="1:14" ht="38.25" x14ac:dyDescent="0.25">
      <c r="A157" s="138"/>
      <c r="B157" s="177"/>
      <c r="C157" s="198" t="s">
        <v>354</v>
      </c>
      <c r="D157" s="198" t="s">
        <v>340</v>
      </c>
      <c r="E157" s="198" t="s">
        <v>341</v>
      </c>
      <c r="F157" s="199" t="s">
        <v>292</v>
      </c>
      <c r="G157" s="224"/>
      <c r="H157" s="225">
        <v>0</v>
      </c>
      <c r="I157" s="226"/>
      <c r="J157" s="225">
        <v>167.7</v>
      </c>
      <c r="K157" s="226"/>
      <c r="L157" s="225">
        <v>335.4</v>
      </c>
      <c r="M157" s="226"/>
      <c r="N157" s="227">
        <v>559</v>
      </c>
    </row>
    <row r="158" spans="1:14" ht="25.5" x14ac:dyDescent="0.25">
      <c r="A158" s="138"/>
      <c r="B158" s="177"/>
      <c r="C158" s="198" t="s">
        <v>355</v>
      </c>
      <c r="D158" s="198" t="s">
        <v>340</v>
      </c>
      <c r="E158" s="198" t="s">
        <v>341</v>
      </c>
      <c r="F158" s="199" t="s">
        <v>292</v>
      </c>
      <c r="G158" s="224"/>
      <c r="H158" s="225">
        <v>0</v>
      </c>
      <c r="I158" s="226"/>
      <c r="J158" s="225">
        <v>76.5</v>
      </c>
      <c r="K158" s="226"/>
      <c r="L158" s="225">
        <v>153</v>
      </c>
      <c r="M158" s="226"/>
      <c r="N158" s="227">
        <v>255</v>
      </c>
    </row>
    <row r="159" spans="1:14" ht="25.5" x14ac:dyDescent="0.25">
      <c r="A159" s="138"/>
      <c r="B159" s="177"/>
      <c r="C159" s="198" t="s">
        <v>356</v>
      </c>
      <c r="D159" s="198" t="s">
        <v>340</v>
      </c>
      <c r="E159" s="198" t="s">
        <v>341</v>
      </c>
      <c r="F159" s="199" t="s">
        <v>292</v>
      </c>
      <c r="G159" s="224"/>
      <c r="H159" s="225">
        <v>0</v>
      </c>
      <c r="I159" s="226"/>
      <c r="J159" s="225">
        <v>561</v>
      </c>
      <c r="K159" s="226"/>
      <c r="L159" s="225">
        <v>1122</v>
      </c>
      <c r="M159" s="226"/>
      <c r="N159" s="227">
        <v>1870</v>
      </c>
    </row>
    <row r="160" spans="1:14" ht="25.5" x14ac:dyDescent="0.25">
      <c r="A160" s="138"/>
      <c r="B160" s="177"/>
      <c r="C160" s="198" t="s">
        <v>357</v>
      </c>
      <c r="D160" s="198" t="s">
        <v>340</v>
      </c>
      <c r="E160" s="198" t="s">
        <v>341</v>
      </c>
      <c r="F160" s="199" t="s">
        <v>292</v>
      </c>
      <c r="G160" s="224"/>
      <c r="H160" s="225">
        <v>0</v>
      </c>
      <c r="I160" s="226"/>
      <c r="J160" s="225">
        <v>112.2</v>
      </c>
      <c r="K160" s="226"/>
      <c r="L160" s="225">
        <v>224.4</v>
      </c>
      <c r="M160" s="226"/>
      <c r="N160" s="227">
        <v>374</v>
      </c>
    </row>
    <row r="161" spans="1:14" ht="25.5" x14ac:dyDescent="0.25">
      <c r="A161" s="138"/>
      <c r="B161" s="177"/>
      <c r="C161" s="198" t="s">
        <v>358</v>
      </c>
      <c r="D161" s="198" t="s">
        <v>340</v>
      </c>
      <c r="E161" s="198" t="s">
        <v>341</v>
      </c>
      <c r="F161" s="199" t="s">
        <v>292</v>
      </c>
      <c r="G161" s="224"/>
      <c r="H161" s="225">
        <v>2923.68</v>
      </c>
      <c r="I161" s="226"/>
      <c r="J161" s="225">
        <v>4460.55</v>
      </c>
      <c r="K161" s="226"/>
      <c r="L161" s="225">
        <v>5997.42</v>
      </c>
      <c r="M161" s="226"/>
      <c r="N161" s="227">
        <v>8046.59</v>
      </c>
    </row>
    <row r="162" spans="1:14" ht="25.5" x14ac:dyDescent="0.25">
      <c r="A162" s="138"/>
      <c r="B162" s="177"/>
      <c r="C162" s="198" t="s">
        <v>359</v>
      </c>
      <c r="D162" s="198" t="s">
        <v>351</v>
      </c>
      <c r="E162" s="198" t="s">
        <v>352</v>
      </c>
      <c r="F162" s="199" t="s">
        <v>191</v>
      </c>
      <c r="G162" s="224"/>
      <c r="H162" s="225">
        <v>367.5</v>
      </c>
      <c r="I162" s="226"/>
      <c r="J162" s="225">
        <v>378.33</v>
      </c>
      <c r="K162" s="226"/>
      <c r="L162" s="225">
        <v>389.16</v>
      </c>
      <c r="M162" s="226"/>
      <c r="N162" s="227">
        <v>400</v>
      </c>
    </row>
    <row r="163" spans="1:14" ht="25.5" x14ac:dyDescent="0.25">
      <c r="A163" s="138"/>
      <c r="B163" s="177"/>
      <c r="C163" s="198" t="s">
        <v>360</v>
      </c>
      <c r="D163" s="198" t="s">
        <v>340</v>
      </c>
      <c r="E163" s="198" t="s">
        <v>341</v>
      </c>
      <c r="F163" s="199" t="s">
        <v>292</v>
      </c>
      <c r="G163" s="224"/>
      <c r="H163" s="225">
        <v>280.32</v>
      </c>
      <c r="I163" s="226"/>
      <c r="J163" s="225">
        <v>550.32000000000005</v>
      </c>
      <c r="K163" s="226"/>
      <c r="L163" s="225">
        <v>820.32</v>
      </c>
      <c r="M163" s="226"/>
      <c r="N163" s="227">
        <v>1180.32</v>
      </c>
    </row>
    <row r="164" spans="1:14" ht="25.5" x14ac:dyDescent="0.25">
      <c r="A164" s="138"/>
      <c r="B164" s="177"/>
      <c r="C164" s="198" t="s">
        <v>361</v>
      </c>
      <c r="D164" s="198" t="s">
        <v>340</v>
      </c>
      <c r="E164" s="198" t="s">
        <v>341</v>
      </c>
      <c r="F164" s="199" t="s">
        <v>292</v>
      </c>
      <c r="G164" s="224"/>
      <c r="H164" s="225">
        <v>79.56</v>
      </c>
      <c r="I164" s="226"/>
      <c r="J164" s="225">
        <v>156.06</v>
      </c>
      <c r="K164" s="226"/>
      <c r="L164" s="225">
        <v>232.56</v>
      </c>
      <c r="M164" s="226"/>
      <c r="N164" s="227">
        <v>334.56</v>
      </c>
    </row>
    <row r="165" spans="1:14" ht="38.25" x14ac:dyDescent="0.25">
      <c r="A165" s="138"/>
      <c r="B165" s="177"/>
      <c r="C165" s="198" t="s">
        <v>362</v>
      </c>
      <c r="D165" s="198" t="s">
        <v>363</v>
      </c>
      <c r="E165" s="198" t="s">
        <v>364</v>
      </c>
      <c r="F165" s="199" t="s">
        <v>191</v>
      </c>
      <c r="G165" s="224"/>
      <c r="H165" s="225">
        <v>0</v>
      </c>
      <c r="I165" s="226"/>
      <c r="J165" s="225">
        <v>66.67</v>
      </c>
      <c r="K165" s="226"/>
      <c r="L165" s="225">
        <v>133.34</v>
      </c>
      <c r="M165" s="226"/>
      <c r="N165" s="227">
        <v>200</v>
      </c>
    </row>
    <row r="166" spans="1:14" ht="25.5" x14ac:dyDescent="0.25">
      <c r="A166" s="138"/>
      <c r="B166" s="177"/>
      <c r="C166" s="198" t="s">
        <v>365</v>
      </c>
      <c r="D166" s="198" t="s">
        <v>340</v>
      </c>
      <c r="E166" s="198" t="s">
        <v>341</v>
      </c>
      <c r="F166" s="199" t="s">
        <v>292</v>
      </c>
      <c r="G166" s="224"/>
      <c r="H166" s="225">
        <v>676.08</v>
      </c>
      <c r="I166" s="226"/>
      <c r="J166" s="225">
        <v>983.26</v>
      </c>
      <c r="K166" s="226"/>
      <c r="L166" s="225">
        <v>1290.44</v>
      </c>
      <c r="M166" s="226"/>
      <c r="N166" s="227">
        <v>1700</v>
      </c>
    </row>
    <row r="167" spans="1:14" ht="38.25" x14ac:dyDescent="0.25">
      <c r="A167" s="138"/>
      <c r="B167" s="177"/>
      <c r="C167" s="178" t="s">
        <v>366</v>
      </c>
      <c r="D167" s="178" t="s">
        <v>351</v>
      </c>
      <c r="E167" s="178" t="s">
        <v>352</v>
      </c>
      <c r="F167" s="182" t="s">
        <v>191</v>
      </c>
      <c r="G167" s="214"/>
      <c r="H167" s="218">
        <v>0</v>
      </c>
      <c r="I167" s="216"/>
      <c r="J167" s="218">
        <v>50</v>
      </c>
      <c r="K167" s="216"/>
      <c r="L167" s="218">
        <v>100</v>
      </c>
      <c r="M167" s="216"/>
      <c r="N167" s="220">
        <v>150</v>
      </c>
    </row>
    <row r="168" spans="1:14" x14ac:dyDescent="0.25">
      <c r="A168" s="138" t="s">
        <v>68</v>
      </c>
      <c r="B168" s="137" t="s">
        <v>67</v>
      </c>
      <c r="C168" s="180"/>
      <c r="D168" s="180"/>
      <c r="E168" s="180"/>
      <c r="F168" s="232"/>
      <c r="G168" s="153">
        <v>532057.06999999995</v>
      </c>
      <c r="H168" s="154">
        <f>SUM(H169:H294)</f>
        <v>452070.12</v>
      </c>
      <c r="I168" s="154">
        <v>1008492.67</v>
      </c>
      <c r="J168" s="154">
        <f>SUM(J169:J294)</f>
        <v>980201.40000000014</v>
      </c>
      <c r="K168" s="154">
        <v>1290230.3400000001</v>
      </c>
      <c r="L168" s="154">
        <f>SUM(L169:L294)</f>
        <v>1508332.68</v>
      </c>
      <c r="M168" s="154">
        <v>1669214.16</v>
      </c>
      <c r="N168" s="155">
        <f>SUM(N169:N294)</f>
        <v>2036463.9399999995</v>
      </c>
    </row>
    <row r="169" spans="1:14" ht="38.25" x14ac:dyDescent="0.25">
      <c r="A169" s="138"/>
      <c r="B169" s="177"/>
      <c r="C169" s="191" t="s">
        <v>367</v>
      </c>
      <c r="D169" s="191" t="s">
        <v>368</v>
      </c>
      <c r="E169" s="191" t="s">
        <v>190</v>
      </c>
      <c r="F169" s="193" t="s">
        <v>191</v>
      </c>
      <c r="G169" s="234"/>
      <c r="H169" s="239">
        <v>42050.48</v>
      </c>
      <c r="I169" s="236"/>
      <c r="J169" s="239">
        <v>63977.56</v>
      </c>
      <c r="K169" s="236"/>
      <c r="L169" s="239">
        <v>85904.639999999999</v>
      </c>
      <c r="M169" s="236"/>
      <c r="N169" s="240">
        <v>107831.73</v>
      </c>
    </row>
    <row r="170" spans="1:14" x14ac:dyDescent="0.25">
      <c r="A170" s="138"/>
      <c r="B170" s="177"/>
      <c r="C170" s="198" t="s">
        <v>369</v>
      </c>
      <c r="D170" s="198" t="s">
        <v>370</v>
      </c>
      <c r="E170" s="198" t="s">
        <v>190</v>
      </c>
      <c r="F170" s="199" t="s">
        <v>191</v>
      </c>
      <c r="G170" s="241"/>
      <c r="H170" s="242">
        <v>301.93</v>
      </c>
      <c r="I170" s="243"/>
      <c r="J170" s="242">
        <v>1115.77</v>
      </c>
      <c r="K170" s="243"/>
      <c r="L170" s="242">
        <v>1929.61</v>
      </c>
      <c r="M170" s="243"/>
      <c r="N170" s="244">
        <v>2743.44</v>
      </c>
    </row>
    <row r="171" spans="1:14" ht="25.5" x14ac:dyDescent="0.25">
      <c r="A171" s="138"/>
      <c r="B171" s="177"/>
      <c r="C171" s="198" t="s">
        <v>371</v>
      </c>
      <c r="D171" s="198" t="s">
        <v>372</v>
      </c>
      <c r="E171" s="198" t="s">
        <v>190</v>
      </c>
      <c r="F171" s="199" t="s">
        <v>191</v>
      </c>
      <c r="G171" s="241"/>
      <c r="H171" s="242">
        <v>0</v>
      </c>
      <c r="I171" s="243"/>
      <c r="J171" s="242">
        <v>333.33</v>
      </c>
      <c r="K171" s="243"/>
      <c r="L171" s="242">
        <v>666.66</v>
      </c>
      <c r="M171" s="243"/>
      <c r="N171" s="244">
        <v>1000</v>
      </c>
    </row>
    <row r="172" spans="1:14" ht="25.5" x14ac:dyDescent="0.25">
      <c r="A172" s="138"/>
      <c r="B172" s="177"/>
      <c r="C172" s="198" t="s">
        <v>373</v>
      </c>
      <c r="D172" s="198" t="s">
        <v>374</v>
      </c>
      <c r="E172" s="198" t="s">
        <v>190</v>
      </c>
      <c r="F172" s="199" t="s">
        <v>191</v>
      </c>
      <c r="G172" s="241"/>
      <c r="H172" s="242">
        <v>0</v>
      </c>
      <c r="I172" s="243"/>
      <c r="J172" s="242">
        <v>66.67</v>
      </c>
      <c r="K172" s="243"/>
      <c r="L172" s="242">
        <v>133.34</v>
      </c>
      <c r="M172" s="243"/>
      <c r="N172" s="244">
        <v>200</v>
      </c>
    </row>
    <row r="173" spans="1:14" ht="25.5" x14ac:dyDescent="0.25">
      <c r="A173" s="138"/>
      <c r="B173" s="177"/>
      <c r="C173" s="198" t="s">
        <v>375</v>
      </c>
      <c r="D173" s="198" t="s">
        <v>372</v>
      </c>
      <c r="E173" s="198" t="s">
        <v>190</v>
      </c>
      <c r="F173" s="199" t="s">
        <v>191</v>
      </c>
      <c r="G173" s="241"/>
      <c r="H173" s="242">
        <v>877.94</v>
      </c>
      <c r="I173" s="243"/>
      <c r="J173" s="242">
        <v>1277.94</v>
      </c>
      <c r="K173" s="243"/>
      <c r="L173" s="242">
        <v>1677.94</v>
      </c>
      <c r="M173" s="243"/>
      <c r="N173" s="244">
        <v>2077.94</v>
      </c>
    </row>
    <row r="174" spans="1:14" ht="25.5" x14ac:dyDescent="0.25">
      <c r="A174" s="138"/>
      <c r="B174" s="177"/>
      <c r="C174" s="198" t="s">
        <v>376</v>
      </c>
      <c r="D174" s="198" t="s">
        <v>377</v>
      </c>
      <c r="E174" s="198" t="s">
        <v>190</v>
      </c>
      <c r="F174" s="199" t="s">
        <v>191</v>
      </c>
      <c r="G174" s="241"/>
      <c r="H174" s="242">
        <v>37.6</v>
      </c>
      <c r="I174" s="243"/>
      <c r="J174" s="242">
        <v>358.4</v>
      </c>
      <c r="K174" s="243"/>
      <c r="L174" s="242">
        <v>679.2</v>
      </c>
      <c r="M174" s="243"/>
      <c r="N174" s="244">
        <v>1000</v>
      </c>
    </row>
    <row r="175" spans="1:14" ht="25.5" x14ac:dyDescent="0.25">
      <c r="A175" s="138"/>
      <c r="B175" s="177"/>
      <c r="C175" s="198" t="s">
        <v>378</v>
      </c>
      <c r="D175" s="198" t="s">
        <v>379</v>
      </c>
      <c r="E175" s="198" t="s">
        <v>190</v>
      </c>
      <c r="F175" s="199" t="s">
        <v>191</v>
      </c>
      <c r="G175" s="241"/>
      <c r="H175" s="242">
        <v>3053.71</v>
      </c>
      <c r="I175" s="243"/>
      <c r="J175" s="242">
        <v>5758.4</v>
      </c>
      <c r="K175" s="243"/>
      <c r="L175" s="242">
        <v>8463.09</v>
      </c>
      <c r="M175" s="243"/>
      <c r="N175" s="244">
        <v>11167.78</v>
      </c>
    </row>
    <row r="176" spans="1:14" ht="25.5" x14ac:dyDescent="0.25">
      <c r="A176" s="138"/>
      <c r="B176" s="177"/>
      <c r="C176" s="198" t="s">
        <v>380</v>
      </c>
      <c r="D176" s="198" t="s">
        <v>381</v>
      </c>
      <c r="E176" s="198" t="s">
        <v>190</v>
      </c>
      <c r="F176" s="199" t="s">
        <v>191</v>
      </c>
      <c r="G176" s="241"/>
      <c r="H176" s="242">
        <v>243.84</v>
      </c>
      <c r="I176" s="243"/>
      <c r="J176" s="242">
        <v>1050.7</v>
      </c>
      <c r="K176" s="243"/>
      <c r="L176" s="242">
        <v>1857.56</v>
      </c>
      <c r="M176" s="243"/>
      <c r="N176" s="244">
        <v>2664.43</v>
      </c>
    </row>
    <row r="177" spans="1:14" ht="38.25" x14ac:dyDescent="0.25">
      <c r="A177" s="138"/>
      <c r="B177" s="177"/>
      <c r="C177" s="198" t="s">
        <v>382</v>
      </c>
      <c r="D177" s="198" t="s">
        <v>383</v>
      </c>
      <c r="E177" s="198" t="s">
        <v>190</v>
      </c>
      <c r="F177" s="199" t="s">
        <v>191</v>
      </c>
      <c r="G177" s="241"/>
      <c r="H177" s="242">
        <v>488</v>
      </c>
      <c r="I177" s="243"/>
      <c r="J177" s="242">
        <v>1121.33</v>
      </c>
      <c r="K177" s="243"/>
      <c r="L177" s="242">
        <v>1754.66</v>
      </c>
      <c r="M177" s="243"/>
      <c r="N177" s="244">
        <v>2388</v>
      </c>
    </row>
    <row r="178" spans="1:14" ht="25.5" x14ac:dyDescent="0.25">
      <c r="A178" s="138"/>
      <c r="B178" s="177"/>
      <c r="C178" s="198" t="s">
        <v>384</v>
      </c>
      <c r="D178" s="198" t="s">
        <v>374</v>
      </c>
      <c r="E178" s="198" t="s">
        <v>190</v>
      </c>
      <c r="F178" s="199" t="s">
        <v>191</v>
      </c>
      <c r="G178" s="241"/>
      <c r="H178" s="242">
        <v>18.440000000000001</v>
      </c>
      <c r="I178" s="243"/>
      <c r="J178" s="242">
        <v>68.44</v>
      </c>
      <c r="K178" s="243"/>
      <c r="L178" s="242">
        <v>118.44</v>
      </c>
      <c r="M178" s="243"/>
      <c r="N178" s="244">
        <v>168.44</v>
      </c>
    </row>
    <row r="179" spans="1:14" ht="25.5" x14ac:dyDescent="0.25">
      <c r="A179" s="138"/>
      <c r="B179" s="177"/>
      <c r="C179" s="198" t="s">
        <v>385</v>
      </c>
      <c r="D179" s="198" t="s">
        <v>372</v>
      </c>
      <c r="E179" s="198" t="s">
        <v>190</v>
      </c>
      <c r="F179" s="199" t="s">
        <v>191</v>
      </c>
      <c r="G179" s="241"/>
      <c r="H179" s="242">
        <v>243.6</v>
      </c>
      <c r="I179" s="243"/>
      <c r="J179" s="242">
        <v>443.6</v>
      </c>
      <c r="K179" s="243"/>
      <c r="L179" s="242">
        <v>643.6</v>
      </c>
      <c r="M179" s="243"/>
      <c r="N179" s="244">
        <v>843.6</v>
      </c>
    </row>
    <row r="180" spans="1:14" ht="25.5" x14ac:dyDescent="0.25">
      <c r="A180" s="138"/>
      <c r="B180" s="177"/>
      <c r="C180" s="198" t="s">
        <v>386</v>
      </c>
      <c r="D180" s="198" t="s">
        <v>379</v>
      </c>
      <c r="E180" s="198" t="s">
        <v>190</v>
      </c>
      <c r="F180" s="199" t="s">
        <v>191</v>
      </c>
      <c r="G180" s="241"/>
      <c r="H180" s="242">
        <v>762.5</v>
      </c>
      <c r="I180" s="243"/>
      <c r="J180" s="242">
        <v>1895.95</v>
      </c>
      <c r="K180" s="243"/>
      <c r="L180" s="242">
        <v>3029.4</v>
      </c>
      <c r="M180" s="243"/>
      <c r="N180" s="244">
        <v>4162.84</v>
      </c>
    </row>
    <row r="181" spans="1:14" ht="25.5" x14ac:dyDescent="0.25">
      <c r="A181" s="138"/>
      <c r="B181" s="177"/>
      <c r="C181" s="198" t="s">
        <v>387</v>
      </c>
      <c r="D181" s="198" t="s">
        <v>377</v>
      </c>
      <c r="E181" s="198" t="s">
        <v>190</v>
      </c>
      <c r="F181" s="199" t="s">
        <v>191</v>
      </c>
      <c r="G181" s="241"/>
      <c r="H181" s="242">
        <v>0</v>
      </c>
      <c r="I181" s="243"/>
      <c r="J181" s="242">
        <v>266.67</v>
      </c>
      <c r="K181" s="243"/>
      <c r="L181" s="242">
        <v>533.34</v>
      </c>
      <c r="M181" s="243"/>
      <c r="N181" s="244">
        <v>800</v>
      </c>
    </row>
    <row r="182" spans="1:14" ht="25.5" x14ac:dyDescent="0.25">
      <c r="A182" s="138"/>
      <c r="B182" s="177"/>
      <c r="C182" s="198" t="s">
        <v>388</v>
      </c>
      <c r="D182" s="198" t="s">
        <v>389</v>
      </c>
      <c r="E182" s="198" t="s">
        <v>190</v>
      </c>
      <c r="F182" s="199" t="s">
        <v>191</v>
      </c>
      <c r="G182" s="241"/>
      <c r="H182" s="242">
        <v>3026</v>
      </c>
      <c r="I182" s="243"/>
      <c r="J182" s="242">
        <v>4059.33</v>
      </c>
      <c r="K182" s="243"/>
      <c r="L182" s="242">
        <v>5092.66</v>
      </c>
      <c r="M182" s="243"/>
      <c r="N182" s="244">
        <v>6126</v>
      </c>
    </row>
    <row r="183" spans="1:14" ht="25.5" x14ac:dyDescent="0.25">
      <c r="A183" s="138"/>
      <c r="B183" s="177"/>
      <c r="C183" s="198" t="s">
        <v>390</v>
      </c>
      <c r="D183" s="198" t="s">
        <v>370</v>
      </c>
      <c r="E183" s="198" t="s">
        <v>190</v>
      </c>
      <c r="F183" s="199" t="s">
        <v>191</v>
      </c>
      <c r="G183" s="241"/>
      <c r="H183" s="242">
        <v>0</v>
      </c>
      <c r="I183" s="243"/>
      <c r="J183" s="242">
        <v>1914.67</v>
      </c>
      <c r="K183" s="243"/>
      <c r="L183" s="242">
        <v>3829.34</v>
      </c>
      <c r="M183" s="243"/>
      <c r="N183" s="244">
        <v>5744</v>
      </c>
    </row>
    <row r="184" spans="1:14" x14ac:dyDescent="0.25">
      <c r="A184" s="138"/>
      <c r="B184" s="177"/>
      <c r="C184" s="198" t="s">
        <v>391</v>
      </c>
      <c r="D184" s="198" t="s">
        <v>370</v>
      </c>
      <c r="E184" s="198" t="s">
        <v>190</v>
      </c>
      <c r="F184" s="199" t="s">
        <v>191</v>
      </c>
      <c r="G184" s="241"/>
      <c r="H184" s="242">
        <v>0</v>
      </c>
      <c r="I184" s="243"/>
      <c r="J184" s="242">
        <v>583.65</v>
      </c>
      <c r="K184" s="243"/>
      <c r="L184" s="242">
        <v>1167.3</v>
      </c>
      <c r="M184" s="243"/>
      <c r="N184" s="244">
        <v>1750.95</v>
      </c>
    </row>
    <row r="185" spans="1:14" ht="25.5" x14ac:dyDescent="0.25">
      <c r="A185" s="138"/>
      <c r="B185" s="177"/>
      <c r="C185" s="198" t="s">
        <v>392</v>
      </c>
      <c r="D185" s="198" t="s">
        <v>393</v>
      </c>
      <c r="E185" s="198" t="s">
        <v>190</v>
      </c>
      <c r="F185" s="199" t="s">
        <v>191</v>
      </c>
      <c r="G185" s="241"/>
      <c r="H185" s="242">
        <v>183</v>
      </c>
      <c r="I185" s="243"/>
      <c r="J185" s="242">
        <v>7849.67</v>
      </c>
      <c r="K185" s="243"/>
      <c r="L185" s="242">
        <v>15516.34</v>
      </c>
      <c r="M185" s="243"/>
      <c r="N185" s="244">
        <v>23183</v>
      </c>
    </row>
    <row r="186" spans="1:14" ht="25.5" x14ac:dyDescent="0.25">
      <c r="A186" s="138"/>
      <c r="B186" s="177"/>
      <c r="C186" s="198" t="s">
        <v>394</v>
      </c>
      <c r="D186" s="198" t="s">
        <v>377</v>
      </c>
      <c r="E186" s="198" t="s">
        <v>190</v>
      </c>
      <c r="F186" s="199" t="s">
        <v>191</v>
      </c>
      <c r="G186" s="241"/>
      <c r="H186" s="242">
        <v>17687.29</v>
      </c>
      <c r="I186" s="243"/>
      <c r="J186" s="242">
        <v>25461.599999999999</v>
      </c>
      <c r="K186" s="243"/>
      <c r="L186" s="242">
        <v>33235.910000000003</v>
      </c>
      <c r="M186" s="243"/>
      <c r="N186" s="244">
        <v>41010.22</v>
      </c>
    </row>
    <row r="187" spans="1:14" ht="25.5" x14ac:dyDescent="0.25">
      <c r="A187" s="138"/>
      <c r="B187" s="177"/>
      <c r="C187" s="198" t="s">
        <v>395</v>
      </c>
      <c r="D187" s="198" t="s">
        <v>383</v>
      </c>
      <c r="E187" s="198" t="s">
        <v>190</v>
      </c>
      <c r="F187" s="199" t="s">
        <v>191</v>
      </c>
      <c r="G187" s="241"/>
      <c r="H187" s="242">
        <v>1758.24</v>
      </c>
      <c r="I187" s="243"/>
      <c r="J187" s="242">
        <v>1758.24</v>
      </c>
      <c r="K187" s="243"/>
      <c r="L187" s="242">
        <v>1758.24</v>
      </c>
      <c r="M187" s="243"/>
      <c r="N187" s="244">
        <v>1758.24</v>
      </c>
    </row>
    <row r="188" spans="1:14" ht="25.5" x14ac:dyDescent="0.25">
      <c r="A188" s="138"/>
      <c r="B188" s="177"/>
      <c r="C188" s="198" t="s">
        <v>396</v>
      </c>
      <c r="D188" s="198" t="s">
        <v>372</v>
      </c>
      <c r="E188" s="198" t="s">
        <v>190</v>
      </c>
      <c r="F188" s="199" t="s">
        <v>191</v>
      </c>
      <c r="G188" s="241"/>
      <c r="H188" s="242">
        <v>4450.43</v>
      </c>
      <c r="I188" s="243"/>
      <c r="J188" s="242">
        <v>12966.95</v>
      </c>
      <c r="K188" s="243"/>
      <c r="L188" s="242">
        <v>21483.47</v>
      </c>
      <c r="M188" s="243"/>
      <c r="N188" s="244">
        <v>30000</v>
      </c>
    </row>
    <row r="189" spans="1:14" ht="25.5" x14ac:dyDescent="0.25">
      <c r="A189" s="138"/>
      <c r="B189" s="177"/>
      <c r="C189" s="198" t="s">
        <v>397</v>
      </c>
      <c r="D189" s="198" t="s">
        <v>398</v>
      </c>
      <c r="E189" s="198" t="s">
        <v>190</v>
      </c>
      <c r="F189" s="199" t="s">
        <v>191</v>
      </c>
      <c r="G189" s="241"/>
      <c r="H189" s="242">
        <v>2027.64</v>
      </c>
      <c r="I189" s="243"/>
      <c r="J189" s="242">
        <v>10813.38</v>
      </c>
      <c r="K189" s="243"/>
      <c r="L189" s="242">
        <v>19599.12</v>
      </c>
      <c r="M189" s="243"/>
      <c r="N189" s="244">
        <v>28384.86</v>
      </c>
    </row>
    <row r="190" spans="1:14" ht="25.5" x14ac:dyDescent="0.25">
      <c r="A190" s="138"/>
      <c r="B190" s="177"/>
      <c r="C190" s="198" t="s">
        <v>399</v>
      </c>
      <c r="D190" s="198" t="s">
        <v>370</v>
      </c>
      <c r="E190" s="198" t="s">
        <v>190</v>
      </c>
      <c r="F190" s="199" t="s">
        <v>191</v>
      </c>
      <c r="G190" s="241"/>
      <c r="H190" s="242">
        <v>5742.75</v>
      </c>
      <c r="I190" s="243"/>
      <c r="J190" s="242">
        <v>9686.2000000000007</v>
      </c>
      <c r="K190" s="243"/>
      <c r="L190" s="242">
        <v>13629.65</v>
      </c>
      <c r="M190" s="243"/>
      <c r="N190" s="244">
        <v>17573.11</v>
      </c>
    </row>
    <row r="191" spans="1:14" ht="25.5" x14ac:dyDescent="0.25">
      <c r="A191" s="138"/>
      <c r="B191" s="177"/>
      <c r="C191" s="198" t="s">
        <v>400</v>
      </c>
      <c r="D191" s="198" t="s">
        <v>377</v>
      </c>
      <c r="E191" s="198" t="s">
        <v>190</v>
      </c>
      <c r="F191" s="199" t="s">
        <v>191</v>
      </c>
      <c r="G191" s="241"/>
      <c r="H191" s="242">
        <v>117.75</v>
      </c>
      <c r="I191" s="243"/>
      <c r="J191" s="242">
        <v>220.15</v>
      </c>
      <c r="K191" s="243"/>
      <c r="L191" s="242">
        <v>322.55</v>
      </c>
      <c r="M191" s="243"/>
      <c r="N191" s="244">
        <v>424.96</v>
      </c>
    </row>
    <row r="192" spans="1:14" ht="25.5" x14ac:dyDescent="0.25">
      <c r="A192" s="138"/>
      <c r="B192" s="177"/>
      <c r="C192" s="198" t="s">
        <v>401</v>
      </c>
      <c r="D192" s="198" t="s">
        <v>381</v>
      </c>
      <c r="E192" s="198" t="s">
        <v>190</v>
      </c>
      <c r="F192" s="199" t="s">
        <v>191</v>
      </c>
      <c r="G192" s="241"/>
      <c r="H192" s="242">
        <v>376.98</v>
      </c>
      <c r="I192" s="243"/>
      <c r="J192" s="242">
        <v>767.99</v>
      </c>
      <c r="K192" s="243"/>
      <c r="L192" s="242">
        <v>1159</v>
      </c>
      <c r="M192" s="243"/>
      <c r="N192" s="244">
        <v>1550</v>
      </c>
    </row>
    <row r="193" spans="1:14" ht="38.25" x14ac:dyDescent="0.25">
      <c r="A193" s="138"/>
      <c r="B193" s="177"/>
      <c r="C193" s="198" t="s">
        <v>402</v>
      </c>
      <c r="D193" s="198" t="s">
        <v>383</v>
      </c>
      <c r="E193" s="198" t="s">
        <v>190</v>
      </c>
      <c r="F193" s="199" t="s">
        <v>191</v>
      </c>
      <c r="G193" s="241"/>
      <c r="H193" s="242">
        <v>12388.29</v>
      </c>
      <c r="I193" s="243"/>
      <c r="J193" s="242">
        <v>15956.66</v>
      </c>
      <c r="K193" s="243"/>
      <c r="L193" s="242">
        <v>19525.03</v>
      </c>
      <c r="M193" s="243"/>
      <c r="N193" s="244">
        <v>23093.39</v>
      </c>
    </row>
    <row r="194" spans="1:14" ht="25.5" x14ac:dyDescent="0.25">
      <c r="A194" s="138"/>
      <c r="B194" s="177"/>
      <c r="C194" s="198" t="s">
        <v>403</v>
      </c>
      <c r="D194" s="198" t="s">
        <v>374</v>
      </c>
      <c r="E194" s="198" t="s">
        <v>190</v>
      </c>
      <c r="F194" s="199" t="s">
        <v>191</v>
      </c>
      <c r="G194" s="241"/>
      <c r="H194" s="242">
        <v>0</v>
      </c>
      <c r="I194" s="243"/>
      <c r="J194" s="242">
        <v>116.67</v>
      </c>
      <c r="K194" s="243"/>
      <c r="L194" s="242">
        <v>233.34</v>
      </c>
      <c r="M194" s="243"/>
      <c r="N194" s="244">
        <v>350</v>
      </c>
    </row>
    <row r="195" spans="1:14" ht="25.5" x14ac:dyDescent="0.25">
      <c r="A195" s="138"/>
      <c r="B195" s="177"/>
      <c r="C195" s="198" t="s">
        <v>404</v>
      </c>
      <c r="D195" s="198" t="s">
        <v>372</v>
      </c>
      <c r="E195" s="198" t="s">
        <v>190</v>
      </c>
      <c r="F195" s="199" t="s">
        <v>191</v>
      </c>
      <c r="G195" s="241"/>
      <c r="H195" s="242">
        <v>427.52</v>
      </c>
      <c r="I195" s="243"/>
      <c r="J195" s="242">
        <v>627.52</v>
      </c>
      <c r="K195" s="243"/>
      <c r="L195" s="242">
        <v>827.52</v>
      </c>
      <c r="M195" s="243"/>
      <c r="N195" s="244">
        <v>1027.52</v>
      </c>
    </row>
    <row r="196" spans="1:14" ht="25.5" x14ac:dyDescent="0.25">
      <c r="A196" s="138"/>
      <c r="B196" s="177"/>
      <c r="C196" s="198" t="s">
        <v>405</v>
      </c>
      <c r="D196" s="198" t="s">
        <v>393</v>
      </c>
      <c r="E196" s="198" t="s">
        <v>190</v>
      </c>
      <c r="F196" s="199" t="s">
        <v>191</v>
      </c>
      <c r="G196" s="241"/>
      <c r="H196" s="242">
        <v>0</v>
      </c>
      <c r="I196" s="243"/>
      <c r="J196" s="242">
        <v>3866.67</v>
      </c>
      <c r="K196" s="243"/>
      <c r="L196" s="242">
        <v>7733.34</v>
      </c>
      <c r="M196" s="243"/>
      <c r="N196" s="244">
        <v>11600</v>
      </c>
    </row>
    <row r="197" spans="1:14" ht="25.5" x14ac:dyDescent="0.25">
      <c r="A197" s="138"/>
      <c r="B197" s="177"/>
      <c r="C197" s="198" t="s">
        <v>406</v>
      </c>
      <c r="D197" s="198" t="s">
        <v>377</v>
      </c>
      <c r="E197" s="198" t="s">
        <v>190</v>
      </c>
      <c r="F197" s="199" t="s">
        <v>191</v>
      </c>
      <c r="G197" s="241"/>
      <c r="H197" s="242">
        <v>4280.49</v>
      </c>
      <c r="I197" s="243"/>
      <c r="J197" s="242">
        <v>9059.42</v>
      </c>
      <c r="K197" s="243"/>
      <c r="L197" s="242">
        <v>13838.35</v>
      </c>
      <c r="M197" s="243"/>
      <c r="N197" s="244">
        <v>18617.28</v>
      </c>
    </row>
    <row r="198" spans="1:14" ht="25.5" x14ac:dyDescent="0.25">
      <c r="A198" s="138"/>
      <c r="B198" s="177"/>
      <c r="C198" s="198" t="s">
        <v>407</v>
      </c>
      <c r="D198" s="198" t="s">
        <v>381</v>
      </c>
      <c r="E198" s="198" t="s">
        <v>408</v>
      </c>
      <c r="F198" s="199" t="s">
        <v>191</v>
      </c>
      <c r="G198" s="241"/>
      <c r="H198" s="242">
        <v>144.12</v>
      </c>
      <c r="I198" s="243"/>
      <c r="J198" s="242">
        <v>376.14</v>
      </c>
      <c r="K198" s="243"/>
      <c r="L198" s="242">
        <v>608.16</v>
      </c>
      <c r="M198" s="243"/>
      <c r="N198" s="244">
        <v>840.19</v>
      </c>
    </row>
    <row r="199" spans="1:14" ht="25.5" x14ac:dyDescent="0.25">
      <c r="A199" s="138"/>
      <c r="B199" s="177"/>
      <c r="C199" s="198" t="s">
        <v>409</v>
      </c>
      <c r="D199" s="198" t="s">
        <v>398</v>
      </c>
      <c r="E199" s="198" t="s">
        <v>190</v>
      </c>
      <c r="F199" s="199" t="s">
        <v>191</v>
      </c>
      <c r="G199" s="241"/>
      <c r="H199" s="242">
        <v>1380.65</v>
      </c>
      <c r="I199" s="243"/>
      <c r="J199" s="242">
        <v>6517.7</v>
      </c>
      <c r="K199" s="243"/>
      <c r="L199" s="242">
        <v>11654.75</v>
      </c>
      <c r="M199" s="243"/>
      <c r="N199" s="244">
        <v>16791.79</v>
      </c>
    </row>
    <row r="200" spans="1:14" ht="25.5" x14ac:dyDescent="0.25">
      <c r="A200" s="138"/>
      <c r="B200" s="177"/>
      <c r="C200" s="198" t="s">
        <v>410</v>
      </c>
      <c r="D200" s="198" t="s">
        <v>370</v>
      </c>
      <c r="E200" s="198" t="s">
        <v>190</v>
      </c>
      <c r="F200" s="199" t="s">
        <v>191</v>
      </c>
      <c r="G200" s="241"/>
      <c r="H200" s="242">
        <v>2267.84</v>
      </c>
      <c r="I200" s="243"/>
      <c r="J200" s="242">
        <v>3364.46</v>
      </c>
      <c r="K200" s="243"/>
      <c r="L200" s="242">
        <v>4461.08</v>
      </c>
      <c r="M200" s="243"/>
      <c r="N200" s="244">
        <v>5557.69</v>
      </c>
    </row>
    <row r="201" spans="1:14" ht="25.5" x14ac:dyDescent="0.25">
      <c r="A201" s="138"/>
      <c r="B201" s="177"/>
      <c r="C201" s="198" t="s">
        <v>411</v>
      </c>
      <c r="D201" s="198" t="s">
        <v>372</v>
      </c>
      <c r="E201" s="198" t="s">
        <v>190</v>
      </c>
      <c r="F201" s="199" t="s">
        <v>191</v>
      </c>
      <c r="G201" s="241"/>
      <c r="H201" s="242">
        <v>12789.22</v>
      </c>
      <c r="I201" s="243"/>
      <c r="J201" s="242">
        <v>26928.12</v>
      </c>
      <c r="K201" s="243"/>
      <c r="L201" s="242">
        <v>41067.019999999997</v>
      </c>
      <c r="M201" s="243"/>
      <c r="N201" s="244">
        <v>55205.919999999998</v>
      </c>
    </row>
    <row r="202" spans="1:14" ht="25.5" x14ac:dyDescent="0.25">
      <c r="A202" s="138"/>
      <c r="B202" s="177"/>
      <c r="C202" s="198" t="s">
        <v>412</v>
      </c>
      <c r="D202" s="198" t="s">
        <v>372</v>
      </c>
      <c r="E202" s="198" t="s">
        <v>190</v>
      </c>
      <c r="F202" s="199" t="s">
        <v>191</v>
      </c>
      <c r="G202" s="241"/>
      <c r="H202" s="242">
        <v>0</v>
      </c>
      <c r="I202" s="243"/>
      <c r="J202" s="242">
        <v>100</v>
      </c>
      <c r="K202" s="243"/>
      <c r="L202" s="242">
        <v>200</v>
      </c>
      <c r="M202" s="243"/>
      <c r="N202" s="244">
        <v>300</v>
      </c>
    </row>
    <row r="203" spans="1:14" ht="25.5" x14ac:dyDescent="0.25">
      <c r="A203" s="138"/>
      <c r="B203" s="177"/>
      <c r="C203" s="198" t="s">
        <v>413</v>
      </c>
      <c r="D203" s="198" t="s">
        <v>379</v>
      </c>
      <c r="E203" s="198" t="s">
        <v>190</v>
      </c>
      <c r="F203" s="199" t="s">
        <v>191</v>
      </c>
      <c r="G203" s="241"/>
      <c r="H203" s="242">
        <v>0</v>
      </c>
      <c r="I203" s="243"/>
      <c r="J203" s="242">
        <v>66.67</v>
      </c>
      <c r="K203" s="243"/>
      <c r="L203" s="242">
        <v>133.34</v>
      </c>
      <c r="M203" s="243"/>
      <c r="N203" s="244">
        <v>200</v>
      </c>
    </row>
    <row r="204" spans="1:14" ht="25.5" x14ac:dyDescent="0.25">
      <c r="A204" s="138"/>
      <c r="B204" s="177"/>
      <c r="C204" s="198" t="s">
        <v>414</v>
      </c>
      <c r="D204" s="198" t="s">
        <v>370</v>
      </c>
      <c r="E204" s="198" t="s">
        <v>190</v>
      </c>
      <c r="F204" s="199" t="s">
        <v>191</v>
      </c>
      <c r="G204" s="241"/>
      <c r="H204" s="242">
        <v>0</v>
      </c>
      <c r="I204" s="243"/>
      <c r="J204" s="242">
        <v>458.33</v>
      </c>
      <c r="K204" s="243"/>
      <c r="L204" s="242">
        <v>916.66</v>
      </c>
      <c r="M204" s="243"/>
      <c r="N204" s="244">
        <v>1375</v>
      </c>
    </row>
    <row r="205" spans="1:14" ht="25.5" x14ac:dyDescent="0.25">
      <c r="A205" s="138"/>
      <c r="B205" s="177"/>
      <c r="C205" s="198" t="s">
        <v>415</v>
      </c>
      <c r="D205" s="198" t="s">
        <v>372</v>
      </c>
      <c r="E205" s="198" t="s">
        <v>190</v>
      </c>
      <c r="F205" s="199" t="s">
        <v>191</v>
      </c>
      <c r="G205" s="241"/>
      <c r="H205" s="242">
        <v>0</v>
      </c>
      <c r="I205" s="243"/>
      <c r="J205" s="242">
        <v>133.33000000000001</v>
      </c>
      <c r="K205" s="243"/>
      <c r="L205" s="242">
        <v>266.66000000000003</v>
      </c>
      <c r="M205" s="243"/>
      <c r="N205" s="244">
        <v>400</v>
      </c>
    </row>
    <row r="206" spans="1:14" ht="25.5" x14ac:dyDescent="0.25">
      <c r="A206" s="138"/>
      <c r="B206" s="177"/>
      <c r="C206" s="198" t="s">
        <v>416</v>
      </c>
      <c r="D206" s="198" t="s">
        <v>417</v>
      </c>
      <c r="E206" s="198" t="s">
        <v>190</v>
      </c>
      <c r="F206" s="199" t="s">
        <v>191</v>
      </c>
      <c r="G206" s="241"/>
      <c r="H206" s="242">
        <v>0</v>
      </c>
      <c r="I206" s="243"/>
      <c r="J206" s="242">
        <v>33.33</v>
      </c>
      <c r="K206" s="243"/>
      <c r="L206" s="242">
        <v>66.66</v>
      </c>
      <c r="M206" s="243"/>
      <c r="N206" s="244">
        <v>100</v>
      </c>
    </row>
    <row r="207" spans="1:14" ht="25.5" x14ac:dyDescent="0.25">
      <c r="A207" s="138"/>
      <c r="B207" s="177"/>
      <c r="C207" s="198" t="s">
        <v>418</v>
      </c>
      <c r="D207" s="198" t="s">
        <v>393</v>
      </c>
      <c r="E207" s="198" t="s">
        <v>190</v>
      </c>
      <c r="F207" s="199" t="s">
        <v>191</v>
      </c>
      <c r="G207" s="241"/>
      <c r="H207" s="242">
        <v>0</v>
      </c>
      <c r="I207" s="243"/>
      <c r="J207" s="242">
        <v>166.67</v>
      </c>
      <c r="K207" s="243"/>
      <c r="L207" s="242">
        <v>333.34</v>
      </c>
      <c r="M207" s="243"/>
      <c r="N207" s="244">
        <v>500</v>
      </c>
    </row>
    <row r="208" spans="1:14" ht="25.5" x14ac:dyDescent="0.25">
      <c r="A208" s="138"/>
      <c r="B208" s="177"/>
      <c r="C208" s="198" t="s">
        <v>419</v>
      </c>
      <c r="D208" s="198" t="s">
        <v>370</v>
      </c>
      <c r="E208" s="198" t="s">
        <v>190</v>
      </c>
      <c r="F208" s="199" t="s">
        <v>191</v>
      </c>
      <c r="G208" s="241"/>
      <c r="H208" s="242">
        <v>350</v>
      </c>
      <c r="I208" s="243"/>
      <c r="J208" s="242">
        <v>350</v>
      </c>
      <c r="K208" s="243"/>
      <c r="L208" s="242">
        <v>350</v>
      </c>
      <c r="M208" s="243"/>
      <c r="N208" s="244">
        <v>350</v>
      </c>
    </row>
    <row r="209" spans="1:14" ht="25.5" x14ac:dyDescent="0.25">
      <c r="A209" s="138"/>
      <c r="B209" s="177"/>
      <c r="C209" s="198" t="s">
        <v>420</v>
      </c>
      <c r="D209" s="198" t="s">
        <v>370</v>
      </c>
      <c r="E209" s="198" t="s">
        <v>190</v>
      </c>
      <c r="F209" s="199" t="s">
        <v>191</v>
      </c>
      <c r="G209" s="241"/>
      <c r="H209" s="242">
        <v>0</v>
      </c>
      <c r="I209" s="243"/>
      <c r="J209" s="242">
        <v>1000</v>
      </c>
      <c r="K209" s="243"/>
      <c r="L209" s="242">
        <v>2000</v>
      </c>
      <c r="M209" s="243"/>
      <c r="N209" s="244">
        <v>3000</v>
      </c>
    </row>
    <row r="210" spans="1:14" ht="25.5" x14ac:dyDescent="0.25">
      <c r="A210" s="138"/>
      <c r="B210" s="177"/>
      <c r="C210" s="198" t="s">
        <v>421</v>
      </c>
      <c r="D210" s="198" t="s">
        <v>422</v>
      </c>
      <c r="E210" s="198" t="s">
        <v>190</v>
      </c>
      <c r="F210" s="199" t="s">
        <v>191</v>
      </c>
      <c r="G210" s="241"/>
      <c r="H210" s="242">
        <v>10753.13</v>
      </c>
      <c r="I210" s="243"/>
      <c r="J210" s="242">
        <v>15499.39</v>
      </c>
      <c r="K210" s="243"/>
      <c r="L210" s="242">
        <v>20245.650000000001</v>
      </c>
      <c r="M210" s="243"/>
      <c r="N210" s="244">
        <v>24991.9</v>
      </c>
    </row>
    <row r="211" spans="1:14" ht="38.25" x14ac:dyDescent="0.25">
      <c r="A211" s="138"/>
      <c r="B211" s="177"/>
      <c r="C211" s="198" t="s">
        <v>423</v>
      </c>
      <c r="D211" s="198" t="s">
        <v>422</v>
      </c>
      <c r="E211" s="198" t="s">
        <v>190</v>
      </c>
      <c r="F211" s="199" t="s">
        <v>191</v>
      </c>
      <c r="G211" s="241"/>
      <c r="H211" s="242">
        <v>0</v>
      </c>
      <c r="I211" s="243"/>
      <c r="J211" s="242">
        <v>583.33000000000004</v>
      </c>
      <c r="K211" s="243"/>
      <c r="L211" s="242">
        <v>1166.6600000000001</v>
      </c>
      <c r="M211" s="243"/>
      <c r="N211" s="244">
        <v>1750</v>
      </c>
    </row>
    <row r="212" spans="1:14" ht="38.25" x14ac:dyDescent="0.25">
      <c r="A212" s="138"/>
      <c r="B212" s="177"/>
      <c r="C212" s="198" t="s">
        <v>424</v>
      </c>
      <c r="D212" s="198" t="s">
        <v>425</v>
      </c>
      <c r="E212" s="198" t="s">
        <v>190</v>
      </c>
      <c r="F212" s="199" t="s">
        <v>191</v>
      </c>
      <c r="G212" s="241"/>
      <c r="H212" s="242">
        <v>0</v>
      </c>
      <c r="I212" s="243"/>
      <c r="J212" s="242">
        <v>333.33</v>
      </c>
      <c r="K212" s="243"/>
      <c r="L212" s="242">
        <v>666.66</v>
      </c>
      <c r="M212" s="243"/>
      <c r="N212" s="244">
        <v>1000</v>
      </c>
    </row>
    <row r="213" spans="1:14" ht="25.5" x14ac:dyDescent="0.25">
      <c r="A213" s="138"/>
      <c r="B213" s="177"/>
      <c r="C213" s="198" t="s">
        <v>426</v>
      </c>
      <c r="D213" s="198" t="s">
        <v>383</v>
      </c>
      <c r="E213" s="198" t="s">
        <v>190</v>
      </c>
      <c r="F213" s="199" t="s">
        <v>191</v>
      </c>
      <c r="G213" s="241"/>
      <c r="H213" s="242">
        <v>0</v>
      </c>
      <c r="I213" s="243"/>
      <c r="J213" s="242">
        <v>950</v>
      </c>
      <c r="K213" s="243"/>
      <c r="L213" s="242">
        <v>1900</v>
      </c>
      <c r="M213" s="243"/>
      <c r="N213" s="244">
        <v>2850</v>
      </c>
    </row>
    <row r="214" spans="1:14" ht="38.25" x14ac:dyDescent="0.25">
      <c r="A214" s="138"/>
      <c r="B214" s="177"/>
      <c r="C214" s="198" t="s">
        <v>427</v>
      </c>
      <c r="D214" s="198" t="s">
        <v>428</v>
      </c>
      <c r="E214" s="198" t="s">
        <v>190</v>
      </c>
      <c r="F214" s="199" t="s">
        <v>191</v>
      </c>
      <c r="G214" s="241"/>
      <c r="H214" s="242">
        <v>2250</v>
      </c>
      <c r="I214" s="243"/>
      <c r="J214" s="242">
        <v>3066.67</v>
      </c>
      <c r="K214" s="243"/>
      <c r="L214" s="242">
        <v>3883.34</v>
      </c>
      <c r="M214" s="243"/>
      <c r="N214" s="244">
        <v>4700</v>
      </c>
    </row>
    <row r="215" spans="1:14" ht="38.25" x14ac:dyDescent="0.25">
      <c r="A215" s="138"/>
      <c r="B215" s="177"/>
      <c r="C215" s="198" t="s">
        <v>429</v>
      </c>
      <c r="D215" s="198" t="s">
        <v>425</v>
      </c>
      <c r="E215" s="198" t="s">
        <v>190</v>
      </c>
      <c r="F215" s="199" t="s">
        <v>191</v>
      </c>
      <c r="G215" s="241"/>
      <c r="H215" s="242">
        <v>0</v>
      </c>
      <c r="I215" s="243"/>
      <c r="J215" s="242">
        <v>0.04</v>
      </c>
      <c r="K215" s="243"/>
      <c r="L215" s="242">
        <v>0.08</v>
      </c>
      <c r="M215" s="243"/>
      <c r="N215" s="244">
        <v>0.12</v>
      </c>
    </row>
    <row r="216" spans="1:14" ht="25.5" x14ac:dyDescent="0.25">
      <c r="A216" s="138"/>
      <c r="B216" s="177"/>
      <c r="C216" s="198" t="s">
        <v>430</v>
      </c>
      <c r="D216" s="198" t="s">
        <v>374</v>
      </c>
      <c r="E216" s="198" t="s">
        <v>190</v>
      </c>
      <c r="F216" s="199" t="s">
        <v>191</v>
      </c>
      <c r="G216" s="241"/>
      <c r="H216" s="242">
        <v>52.8</v>
      </c>
      <c r="I216" s="243"/>
      <c r="J216" s="242">
        <v>102.8</v>
      </c>
      <c r="K216" s="243"/>
      <c r="L216" s="242">
        <v>152.80000000000001</v>
      </c>
      <c r="M216" s="243"/>
      <c r="N216" s="244">
        <v>202.8</v>
      </c>
    </row>
    <row r="217" spans="1:14" ht="25.5" x14ac:dyDescent="0.25">
      <c r="A217" s="138"/>
      <c r="B217" s="177"/>
      <c r="C217" s="198" t="s">
        <v>431</v>
      </c>
      <c r="D217" s="198" t="s">
        <v>372</v>
      </c>
      <c r="E217" s="198" t="s">
        <v>190</v>
      </c>
      <c r="F217" s="199" t="s">
        <v>191</v>
      </c>
      <c r="G217" s="241"/>
      <c r="H217" s="242">
        <v>347.18</v>
      </c>
      <c r="I217" s="243"/>
      <c r="J217" s="242">
        <v>880.51</v>
      </c>
      <c r="K217" s="243"/>
      <c r="L217" s="242">
        <v>1413.84</v>
      </c>
      <c r="M217" s="243"/>
      <c r="N217" s="244">
        <v>1947.18</v>
      </c>
    </row>
    <row r="218" spans="1:14" ht="38.25" x14ac:dyDescent="0.25">
      <c r="A218" s="138"/>
      <c r="B218" s="177"/>
      <c r="C218" s="198" t="s">
        <v>432</v>
      </c>
      <c r="D218" s="198" t="s">
        <v>422</v>
      </c>
      <c r="E218" s="198" t="s">
        <v>190</v>
      </c>
      <c r="F218" s="199" t="s">
        <v>191</v>
      </c>
      <c r="G218" s="241"/>
      <c r="H218" s="242">
        <v>2859.44</v>
      </c>
      <c r="I218" s="243"/>
      <c r="J218" s="242">
        <v>5443.94</v>
      </c>
      <c r="K218" s="243"/>
      <c r="L218" s="242">
        <v>8028.44</v>
      </c>
      <c r="M218" s="243"/>
      <c r="N218" s="244">
        <v>10612.93</v>
      </c>
    </row>
    <row r="219" spans="1:14" ht="38.25" x14ac:dyDescent="0.25">
      <c r="A219" s="138"/>
      <c r="B219" s="177"/>
      <c r="C219" s="198" t="s">
        <v>433</v>
      </c>
      <c r="D219" s="198" t="s">
        <v>377</v>
      </c>
      <c r="E219" s="198" t="s">
        <v>190</v>
      </c>
      <c r="F219" s="199" t="s">
        <v>191</v>
      </c>
      <c r="G219" s="241"/>
      <c r="H219" s="242">
        <v>1945.16</v>
      </c>
      <c r="I219" s="243"/>
      <c r="J219" s="242">
        <v>2391.36</v>
      </c>
      <c r="K219" s="243"/>
      <c r="L219" s="242">
        <v>2837.56</v>
      </c>
      <c r="M219" s="243"/>
      <c r="N219" s="244">
        <v>3283.75</v>
      </c>
    </row>
    <row r="220" spans="1:14" ht="25.5" x14ac:dyDescent="0.25">
      <c r="A220" s="138"/>
      <c r="B220" s="177"/>
      <c r="C220" s="198" t="s">
        <v>434</v>
      </c>
      <c r="D220" s="198" t="s">
        <v>381</v>
      </c>
      <c r="E220" s="198" t="s">
        <v>190</v>
      </c>
      <c r="F220" s="199" t="s">
        <v>191</v>
      </c>
      <c r="G220" s="241"/>
      <c r="H220" s="242">
        <v>119.88</v>
      </c>
      <c r="I220" s="243"/>
      <c r="J220" s="242">
        <v>299.86</v>
      </c>
      <c r="K220" s="243"/>
      <c r="L220" s="242">
        <v>479.84</v>
      </c>
      <c r="M220" s="243"/>
      <c r="N220" s="244">
        <v>659.82</v>
      </c>
    </row>
    <row r="221" spans="1:14" ht="25.5" x14ac:dyDescent="0.25">
      <c r="A221" s="138"/>
      <c r="B221" s="177"/>
      <c r="C221" s="198" t="s">
        <v>435</v>
      </c>
      <c r="D221" s="198" t="s">
        <v>372</v>
      </c>
      <c r="E221" s="198" t="s">
        <v>190</v>
      </c>
      <c r="F221" s="199" t="s">
        <v>191</v>
      </c>
      <c r="G221" s="241"/>
      <c r="H221" s="242">
        <v>365.01</v>
      </c>
      <c r="I221" s="243"/>
      <c r="J221" s="242">
        <v>888.01</v>
      </c>
      <c r="K221" s="243"/>
      <c r="L221" s="242">
        <v>1411.01</v>
      </c>
      <c r="M221" s="243"/>
      <c r="N221" s="244">
        <v>1934</v>
      </c>
    </row>
    <row r="222" spans="1:14" ht="25.5" x14ac:dyDescent="0.25">
      <c r="A222" s="138"/>
      <c r="B222" s="177"/>
      <c r="C222" s="198" t="s">
        <v>436</v>
      </c>
      <c r="D222" s="198" t="s">
        <v>398</v>
      </c>
      <c r="E222" s="198" t="s">
        <v>190</v>
      </c>
      <c r="F222" s="199" t="s">
        <v>191</v>
      </c>
      <c r="G222" s="241"/>
      <c r="H222" s="242">
        <v>2.5299999999999998</v>
      </c>
      <c r="I222" s="243"/>
      <c r="J222" s="242">
        <v>169.2</v>
      </c>
      <c r="K222" s="243"/>
      <c r="L222" s="242">
        <v>335.87</v>
      </c>
      <c r="M222" s="243"/>
      <c r="N222" s="244">
        <v>502.53</v>
      </c>
    </row>
    <row r="223" spans="1:14" ht="25.5" x14ac:dyDescent="0.25">
      <c r="A223" s="138"/>
      <c r="B223" s="177"/>
      <c r="C223" s="198" t="s">
        <v>437</v>
      </c>
      <c r="D223" s="198" t="s">
        <v>370</v>
      </c>
      <c r="E223" s="198" t="s">
        <v>190</v>
      </c>
      <c r="F223" s="199" t="s">
        <v>191</v>
      </c>
      <c r="G223" s="241"/>
      <c r="H223" s="242">
        <v>36.42</v>
      </c>
      <c r="I223" s="243"/>
      <c r="J223" s="242">
        <v>724.28</v>
      </c>
      <c r="K223" s="243"/>
      <c r="L223" s="242">
        <v>1412.14</v>
      </c>
      <c r="M223" s="243"/>
      <c r="N223" s="244">
        <v>2100</v>
      </c>
    </row>
    <row r="224" spans="1:14" ht="25.5" x14ac:dyDescent="0.25">
      <c r="A224" s="138"/>
      <c r="B224" s="177"/>
      <c r="C224" s="198" t="s">
        <v>438</v>
      </c>
      <c r="D224" s="198" t="s">
        <v>372</v>
      </c>
      <c r="E224" s="198" t="s">
        <v>190</v>
      </c>
      <c r="F224" s="199" t="s">
        <v>191</v>
      </c>
      <c r="G224" s="241"/>
      <c r="H224" s="242">
        <v>200</v>
      </c>
      <c r="I224" s="243"/>
      <c r="J224" s="242">
        <v>533.33000000000004</v>
      </c>
      <c r="K224" s="243"/>
      <c r="L224" s="242">
        <v>866.66</v>
      </c>
      <c r="M224" s="243"/>
      <c r="N224" s="244">
        <v>1200</v>
      </c>
    </row>
    <row r="225" spans="1:14" ht="25.5" x14ac:dyDescent="0.25">
      <c r="A225" s="138"/>
      <c r="B225" s="177"/>
      <c r="C225" s="198" t="s">
        <v>439</v>
      </c>
      <c r="D225" s="198" t="s">
        <v>393</v>
      </c>
      <c r="E225" s="198" t="s">
        <v>190</v>
      </c>
      <c r="F225" s="199" t="s">
        <v>191</v>
      </c>
      <c r="G225" s="241"/>
      <c r="H225" s="242">
        <v>0</v>
      </c>
      <c r="I225" s="243"/>
      <c r="J225" s="242">
        <v>5000</v>
      </c>
      <c r="K225" s="243"/>
      <c r="L225" s="242">
        <v>10000</v>
      </c>
      <c r="M225" s="243"/>
      <c r="N225" s="244">
        <v>15000</v>
      </c>
    </row>
    <row r="226" spans="1:14" ht="25.5" x14ac:dyDescent="0.25">
      <c r="A226" s="138"/>
      <c r="B226" s="177"/>
      <c r="C226" s="198" t="s">
        <v>440</v>
      </c>
      <c r="D226" s="198" t="s">
        <v>377</v>
      </c>
      <c r="E226" s="198" t="s">
        <v>190</v>
      </c>
      <c r="F226" s="199" t="s">
        <v>191</v>
      </c>
      <c r="G226" s="241"/>
      <c r="H226" s="242">
        <v>1275.0999999999999</v>
      </c>
      <c r="I226" s="243"/>
      <c r="J226" s="242">
        <v>2576.4899999999998</v>
      </c>
      <c r="K226" s="243"/>
      <c r="L226" s="242">
        <v>3877.88</v>
      </c>
      <c r="M226" s="243"/>
      <c r="N226" s="244">
        <v>5179.26</v>
      </c>
    </row>
    <row r="227" spans="1:14" ht="25.5" x14ac:dyDescent="0.25">
      <c r="A227" s="138"/>
      <c r="B227" s="177"/>
      <c r="C227" s="198" t="s">
        <v>441</v>
      </c>
      <c r="D227" s="198" t="s">
        <v>381</v>
      </c>
      <c r="E227" s="198" t="s">
        <v>190</v>
      </c>
      <c r="F227" s="199" t="s">
        <v>191</v>
      </c>
      <c r="G227" s="241"/>
      <c r="H227" s="242">
        <v>121.92</v>
      </c>
      <c r="I227" s="243"/>
      <c r="J227" s="242">
        <v>329.23</v>
      </c>
      <c r="K227" s="243"/>
      <c r="L227" s="242">
        <v>536.54</v>
      </c>
      <c r="M227" s="243"/>
      <c r="N227" s="244">
        <v>743.84</v>
      </c>
    </row>
    <row r="228" spans="1:14" ht="38.25" x14ac:dyDescent="0.25">
      <c r="A228" s="138"/>
      <c r="B228" s="177"/>
      <c r="C228" s="198" t="s">
        <v>442</v>
      </c>
      <c r="D228" s="198" t="s">
        <v>372</v>
      </c>
      <c r="E228" s="198" t="s">
        <v>190</v>
      </c>
      <c r="F228" s="199" t="s">
        <v>191</v>
      </c>
      <c r="G228" s="241"/>
      <c r="H228" s="242">
        <v>118.95</v>
      </c>
      <c r="I228" s="243"/>
      <c r="J228" s="242">
        <v>1975.62</v>
      </c>
      <c r="K228" s="243"/>
      <c r="L228" s="242">
        <v>3832.29</v>
      </c>
      <c r="M228" s="243"/>
      <c r="N228" s="244">
        <v>5688.95</v>
      </c>
    </row>
    <row r="229" spans="1:14" ht="25.5" x14ac:dyDescent="0.25">
      <c r="A229" s="138"/>
      <c r="B229" s="177"/>
      <c r="C229" s="198" t="s">
        <v>443</v>
      </c>
      <c r="D229" s="198" t="s">
        <v>398</v>
      </c>
      <c r="E229" s="198" t="s">
        <v>190</v>
      </c>
      <c r="F229" s="199" t="s">
        <v>191</v>
      </c>
      <c r="G229" s="241"/>
      <c r="H229" s="242">
        <v>1193.21</v>
      </c>
      <c r="I229" s="243"/>
      <c r="J229" s="242">
        <v>1869.88</v>
      </c>
      <c r="K229" s="243"/>
      <c r="L229" s="242">
        <v>2546.5500000000002</v>
      </c>
      <c r="M229" s="243"/>
      <c r="N229" s="244">
        <v>3223.21</v>
      </c>
    </row>
    <row r="230" spans="1:14" ht="25.5" x14ac:dyDescent="0.25">
      <c r="A230" s="138"/>
      <c r="B230" s="177"/>
      <c r="C230" s="198" t="s">
        <v>444</v>
      </c>
      <c r="D230" s="198" t="s">
        <v>370</v>
      </c>
      <c r="E230" s="198" t="s">
        <v>190</v>
      </c>
      <c r="F230" s="199" t="s">
        <v>191</v>
      </c>
      <c r="G230" s="241"/>
      <c r="H230" s="242">
        <v>1304.03</v>
      </c>
      <c r="I230" s="243"/>
      <c r="J230" s="242">
        <v>1937.36</v>
      </c>
      <c r="K230" s="243"/>
      <c r="L230" s="242">
        <v>2570.69</v>
      </c>
      <c r="M230" s="243"/>
      <c r="N230" s="244">
        <v>3204.03</v>
      </c>
    </row>
    <row r="231" spans="1:14" ht="25.5" x14ac:dyDescent="0.25">
      <c r="A231" s="138"/>
      <c r="B231" s="177"/>
      <c r="C231" s="198" t="s">
        <v>445</v>
      </c>
      <c r="D231" s="198" t="s">
        <v>372</v>
      </c>
      <c r="E231" s="198" t="s">
        <v>190</v>
      </c>
      <c r="F231" s="199" t="s">
        <v>191</v>
      </c>
      <c r="G231" s="241"/>
      <c r="H231" s="242">
        <v>507.43</v>
      </c>
      <c r="I231" s="243"/>
      <c r="J231" s="242">
        <v>840.76</v>
      </c>
      <c r="K231" s="243"/>
      <c r="L231" s="242">
        <v>1174.0899999999999</v>
      </c>
      <c r="M231" s="243"/>
      <c r="N231" s="244">
        <v>1507.43</v>
      </c>
    </row>
    <row r="232" spans="1:14" ht="25.5" x14ac:dyDescent="0.25">
      <c r="A232" s="138"/>
      <c r="B232" s="177"/>
      <c r="C232" s="198" t="s">
        <v>446</v>
      </c>
      <c r="D232" s="198" t="s">
        <v>393</v>
      </c>
      <c r="E232" s="198" t="s">
        <v>190</v>
      </c>
      <c r="F232" s="199" t="s">
        <v>191</v>
      </c>
      <c r="G232" s="241"/>
      <c r="H232" s="242">
        <v>0</v>
      </c>
      <c r="I232" s="243"/>
      <c r="J232" s="242">
        <v>5000</v>
      </c>
      <c r="K232" s="243"/>
      <c r="L232" s="242">
        <v>10000</v>
      </c>
      <c r="M232" s="243"/>
      <c r="N232" s="244">
        <v>15000</v>
      </c>
    </row>
    <row r="233" spans="1:14" ht="25.5" x14ac:dyDescent="0.25">
      <c r="A233" s="138"/>
      <c r="B233" s="177"/>
      <c r="C233" s="198" t="s">
        <v>447</v>
      </c>
      <c r="D233" s="198" t="s">
        <v>370</v>
      </c>
      <c r="E233" s="198" t="s">
        <v>190</v>
      </c>
      <c r="F233" s="199" t="s">
        <v>191</v>
      </c>
      <c r="G233" s="241"/>
      <c r="H233" s="242">
        <v>0</v>
      </c>
      <c r="I233" s="243"/>
      <c r="J233" s="242">
        <v>366.67</v>
      </c>
      <c r="K233" s="243"/>
      <c r="L233" s="242">
        <v>733.34</v>
      </c>
      <c r="M233" s="243"/>
      <c r="N233" s="244">
        <v>1100</v>
      </c>
    </row>
    <row r="234" spans="1:14" ht="25.5" x14ac:dyDescent="0.25">
      <c r="A234" s="138"/>
      <c r="B234" s="177"/>
      <c r="C234" s="198" t="s">
        <v>448</v>
      </c>
      <c r="D234" s="198" t="s">
        <v>377</v>
      </c>
      <c r="E234" s="198" t="s">
        <v>190</v>
      </c>
      <c r="F234" s="199" t="s">
        <v>191</v>
      </c>
      <c r="G234" s="241"/>
      <c r="H234" s="242">
        <v>1472.91</v>
      </c>
      <c r="I234" s="243"/>
      <c r="J234" s="242">
        <v>2824.3</v>
      </c>
      <c r="K234" s="243"/>
      <c r="L234" s="242">
        <v>4175.6899999999996</v>
      </c>
      <c r="M234" s="243"/>
      <c r="N234" s="244">
        <v>5527.08</v>
      </c>
    </row>
    <row r="235" spans="1:14" x14ac:dyDescent="0.25">
      <c r="A235" s="138"/>
      <c r="B235" s="177"/>
      <c r="C235" s="198" t="s">
        <v>449</v>
      </c>
      <c r="D235" s="198" t="s">
        <v>381</v>
      </c>
      <c r="E235" s="198" t="s">
        <v>190</v>
      </c>
      <c r="F235" s="199" t="s">
        <v>191</v>
      </c>
      <c r="G235" s="241"/>
      <c r="H235" s="242">
        <v>121.92</v>
      </c>
      <c r="I235" s="243"/>
      <c r="J235" s="242">
        <v>329.23</v>
      </c>
      <c r="K235" s="243"/>
      <c r="L235" s="242">
        <v>536.54</v>
      </c>
      <c r="M235" s="243"/>
      <c r="N235" s="244">
        <v>743.85</v>
      </c>
    </row>
    <row r="236" spans="1:14" x14ac:dyDescent="0.25">
      <c r="A236" s="138"/>
      <c r="B236" s="177"/>
      <c r="C236" s="198" t="s">
        <v>450</v>
      </c>
      <c r="D236" s="198" t="s">
        <v>370</v>
      </c>
      <c r="E236" s="198" t="s">
        <v>190</v>
      </c>
      <c r="F236" s="199" t="s">
        <v>191</v>
      </c>
      <c r="G236" s="241"/>
      <c r="H236" s="242">
        <v>1304.03</v>
      </c>
      <c r="I236" s="243"/>
      <c r="J236" s="242">
        <v>2070.6999999999998</v>
      </c>
      <c r="K236" s="243"/>
      <c r="L236" s="242">
        <v>2837.37</v>
      </c>
      <c r="M236" s="243"/>
      <c r="N236" s="244">
        <v>3604.03</v>
      </c>
    </row>
    <row r="237" spans="1:14" ht="25.5" x14ac:dyDescent="0.25">
      <c r="A237" s="138"/>
      <c r="B237" s="177"/>
      <c r="C237" s="198" t="s">
        <v>451</v>
      </c>
      <c r="D237" s="198" t="s">
        <v>372</v>
      </c>
      <c r="E237" s="198" t="s">
        <v>190</v>
      </c>
      <c r="F237" s="199" t="s">
        <v>191</v>
      </c>
      <c r="G237" s="241"/>
      <c r="H237" s="242">
        <v>118.95</v>
      </c>
      <c r="I237" s="243"/>
      <c r="J237" s="242">
        <v>1842.28</v>
      </c>
      <c r="K237" s="243"/>
      <c r="L237" s="242">
        <v>3565.61</v>
      </c>
      <c r="M237" s="243"/>
      <c r="N237" s="244">
        <v>5288.95</v>
      </c>
    </row>
    <row r="238" spans="1:14" ht="25.5" x14ac:dyDescent="0.25">
      <c r="A238" s="138"/>
      <c r="B238" s="177"/>
      <c r="C238" s="198" t="s">
        <v>452</v>
      </c>
      <c r="D238" s="198" t="s">
        <v>398</v>
      </c>
      <c r="E238" s="198" t="s">
        <v>190</v>
      </c>
      <c r="F238" s="199" t="s">
        <v>191</v>
      </c>
      <c r="G238" s="241"/>
      <c r="H238" s="242">
        <v>1193.2</v>
      </c>
      <c r="I238" s="243"/>
      <c r="J238" s="242">
        <v>1869.87</v>
      </c>
      <c r="K238" s="243"/>
      <c r="L238" s="242">
        <v>2546.54</v>
      </c>
      <c r="M238" s="243"/>
      <c r="N238" s="244">
        <v>3223.2</v>
      </c>
    </row>
    <row r="239" spans="1:14" ht="38.25" x14ac:dyDescent="0.25">
      <c r="A239" s="138"/>
      <c r="B239" s="177"/>
      <c r="C239" s="198" t="s">
        <v>453</v>
      </c>
      <c r="D239" s="198" t="s">
        <v>372</v>
      </c>
      <c r="E239" s="198" t="s">
        <v>190</v>
      </c>
      <c r="F239" s="199" t="s">
        <v>191</v>
      </c>
      <c r="G239" s="241"/>
      <c r="H239" s="242">
        <v>366</v>
      </c>
      <c r="I239" s="243"/>
      <c r="J239" s="242">
        <v>366</v>
      </c>
      <c r="K239" s="243"/>
      <c r="L239" s="242">
        <v>366</v>
      </c>
      <c r="M239" s="243"/>
      <c r="N239" s="244">
        <v>366</v>
      </c>
    </row>
    <row r="240" spans="1:14" ht="25.5" x14ac:dyDescent="0.25">
      <c r="A240" s="138"/>
      <c r="B240" s="177"/>
      <c r="C240" s="198" t="s">
        <v>454</v>
      </c>
      <c r="D240" s="198" t="s">
        <v>455</v>
      </c>
      <c r="E240" s="198" t="s">
        <v>190</v>
      </c>
      <c r="F240" s="199" t="s">
        <v>191</v>
      </c>
      <c r="G240" s="241"/>
      <c r="H240" s="242">
        <v>12418.98</v>
      </c>
      <c r="I240" s="243"/>
      <c r="J240" s="242">
        <v>42269.62</v>
      </c>
      <c r="K240" s="243"/>
      <c r="L240" s="242">
        <v>72120.259999999995</v>
      </c>
      <c r="M240" s="243"/>
      <c r="N240" s="244">
        <v>101970.9</v>
      </c>
    </row>
    <row r="241" spans="1:14" ht="25.5" x14ac:dyDescent="0.25">
      <c r="A241" s="138"/>
      <c r="B241" s="177"/>
      <c r="C241" s="198" t="s">
        <v>456</v>
      </c>
      <c r="D241" s="198" t="s">
        <v>372</v>
      </c>
      <c r="E241" s="198" t="s">
        <v>190</v>
      </c>
      <c r="F241" s="199" t="s">
        <v>191</v>
      </c>
      <c r="G241" s="241"/>
      <c r="H241" s="242">
        <v>860.72</v>
      </c>
      <c r="I241" s="243"/>
      <c r="J241" s="242">
        <v>1832.81</v>
      </c>
      <c r="K241" s="243"/>
      <c r="L241" s="242">
        <v>2804.9</v>
      </c>
      <c r="M241" s="243"/>
      <c r="N241" s="244">
        <v>3777</v>
      </c>
    </row>
    <row r="242" spans="1:14" ht="25.5" x14ac:dyDescent="0.25">
      <c r="A242" s="138"/>
      <c r="B242" s="177"/>
      <c r="C242" s="198" t="s">
        <v>457</v>
      </c>
      <c r="D242" s="198" t="s">
        <v>398</v>
      </c>
      <c r="E242" s="198" t="s">
        <v>190</v>
      </c>
      <c r="F242" s="199" t="s">
        <v>191</v>
      </c>
      <c r="G242" s="241"/>
      <c r="H242" s="242">
        <v>45.29</v>
      </c>
      <c r="I242" s="243"/>
      <c r="J242" s="242">
        <v>866.48</v>
      </c>
      <c r="K242" s="243"/>
      <c r="L242" s="242">
        <v>1687.67</v>
      </c>
      <c r="M242" s="243"/>
      <c r="N242" s="244">
        <v>2508.87</v>
      </c>
    </row>
    <row r="243" spans="1:14" ht="25.5" x14ac:dyDescent="0.25">
      <c r="A243" s="138"/>
      <c r="B243" s="177"/>
      <c r="C243" s="198" t="s">
        <v>458</v>
      </c>
      <c r="D243" s="198" t="s">
        <v>374</v>
      </c>
      <c r="E243" s="198" t="s">
        <v>190</v>
      </c>
      <c r="F243" s="199" t="s">
        <v>191</v>
      </c>
      <c r="G243" s="241"/>
      <c r="H243" s="242">
        <v>0</v>
      </c>
      <c r="I243" s="243"/>
      <c r="J243" s="242">
        <v>50</v>
      </c>
      <c r="K243" s="243"/>
      <c r="L243" s="242">
        <v>100</v>
      </c>
      <c r="M243" s="243"/>
      <c r="N243" s="244">
        <v>150</v>
      </c>
    </row>
    <row r="244" spans="1:14" ht="38.25" x14ac:dyDescent="0.25">
      <c r="A244" s="138"/>
      <c r="B244" s="177"/>
      <c r="C244" s="198" t="s">
        <v>459</v>
      </c>
      <c r="D244" s="198" t="s">
        <v>460</v>
      </c>
      <c r="E244" s="198" t="s">
        <v>190</v>
      </c>
      <c r="F244" s="199" t="s">
        <v>191</v>
      </c>
      <c r="G244" s="241"/>
      <c r="H244" s="242">
        <v>1673.6</v>
      </c>
      <c r="I244" s="243"/>
      <c r="J244" s="242">
        <v>8296.43</v>
      </c>
      <c r="K244" s="243"/>
      <c r="L244" s="242">
        <v>14919.26</v>
      </c>
      <c r="M244" s="243"/>
      <c r="N244" s="244">
        <v>21542.080000000002</v>
      </c>
    </row>
    <row r="245" spans="1:14" ht="25.5" x14ac:dyDescent="0.25">
      <c r="A245" s="138"/>
      <c r="B245" s="177"/>
      <c r="C245" s="198" t="s">
        <v>461</v>
      </c>
      <c r="D245" s="198" t="s">
        <v>372</v>
      </c>
      <c r="E245" s="198" t="s">
        <v>190</v>
      </c>
      <c r="F245" s="199" t="s">
        <v>191</v>
      </c>
      <c r="G245" s="241"/>
      <c r="H245" s="242">
        <v>0</v>
      </c>
      <c r="I245" s="243"/>
      <c r="J245" s="242">
        <v>133.33000000000001</v>
      </c>
      <c r="K245" s="243"/>
      <c r="L245" s="242">
        <v>266.66000000000003</v>
      </c>
      <c r="M245" s="243"/>
      <c r="N245" s="244">
        <v>400</v>
      </c>
    </row>
    <row r="246" spans="1:14" ht="25.5" x14ac:dyDescent="0.25">
      <c r="A246" s="138"/>
      <c r="B246" s="177"/>
      <c r="C246" s="198" t="s">
        <v>462</v>
      </c>
      <c r="D246" s="198" t="s">
        <v>370</v>
      </c>
      <c r="E246" s="198" t="s">
        <v>190</v>
      </c>
      <c r="F246" s="199" t="s">
        <v>191</v>
      </c>
      <c r="G246" s="241"/>
      <c r="H246" s="242">
        <v>1500</v>
      </c>
      <c r="I246" s="243"/>
      <c r="J246" s="242">
        <v>15533.33</v>
      </c>
      <c r="K246" s="243"/>
      <c r="L246" s="242">
        <v>29566.66</v>
      </c>
      <c r="M246" s="243"/>
      <c r="N246" s="244">
        <v>43600</v>
      </c>
    </row>
    <row r="247" spans="1:14" ht="25.5" x14ac:dyDescent="0.25">
      <c r="A247" s="138"/>
      <c r="B247" s="177"/>
      <c r="C247" s="198" t="s">
        <v>463</v>
      </c>
      <c r="D247" s="198" t="s">
        <v>393</v>
      </c>
      <c r="E247" s="198" t="s">
        <v>190</v>
      </c>
      <c r="F247" s="199" t="s">
        <v>191</v>
      </c>
      <c r="G247" s="241"/>
      <c r="H247" s="242">
        <v>0</v>
      </c>
      <c r="I247" s="243"/>
      <c r="J247" s="242">
        <v>1733.33</v>
      </c>
      <c r="K247" s="243"/>
      <c r="L247" s="242">
        <v>3466.66</v>
      </c>
      <c r="M247" s="243"/>
      <c r="N247" s="244">
        <v>5200</v>
      </c>
    </row>
    <row r="248" spans="1:14" ht="25.5" x14ac:dyDescent="0.25">
      <c r="A248" s="138"/>
      <c r="B248" s="177"/>
      <c r="C248" s="198" t="s">
        <v>464</v>
      </c>
      <c r="D248" s="198" t="s">
        <v>377</v>
      </c>
      <c r="E248" s="198" t="s">
        <v>190</v>
      </c>
      <c r="F248" s="199" t="s">
        <v>191</v>
      </c>
      <c r="G248" s="241"/>
      <c r="H248" s="242">
        <v>21.72</v>
      </c>
      <c r="I248" s="243"/>
      <c r="J248" s="242">
        <v>121.72</v>
      </c>
      <c r="K248" s="243"/>
      <c r="L248" s="242">
        <v>221.72</v>
      </c>
      <c r="M248" s="243"/>
      <c r="N248" s="244">
        <v>321.72000000000003</v>
      </c>
    </row>
    <row r="249" spans="1:14" ht="25.5" x14ac:dyDescent="0.25">
      <c r="A249" s="138"/>
      <c r="B249" s="177"/>
      <c r="C249" s="198" t="s">
        <v>465</v>
      </c>
      <c r="D249" s="198" t="s">
        <v>370</v>
      </c>
      <c r="E249" s="198" t="s">
        <v>190</v>
      </c>
      <c r="F249" s="199" t="s">
        <v>191</v>
      </c>
      <c r="G249" s="241"/>
      <c r="H249" s="242">
        <v>45157.98</v>
      </c>
      <c r="I249" s="243"/>
      <c r="J249" s="242">
        <v>101609.76</v>
      </c>
      <c r="K249" s="243"/>
      <c r="L249" s="242">
        <v>158061.54</v>
      </c>
      <c r="M249" s="243"/>
      <c r="N249" s="244">
        <v>214513.33</v>
      </c>
    </row>
    <row r="250" spans="1:14" ht="25.5" x14ac:dyDescent="0.25">
      <c r="A250" s="138"/>
      <c r="B250" s="177"/>
      <c r="C250" s="198" t="s">
        <v>466</v>
      </c>
      <c r="D250" s="198" t="s">
        <v>377</v>
      </c>
      <c r="E250" s="198" t="s">
        <v>190</v>
      </c>
      <c r="F250" s="199" t="s">
        <v>191</v>
      </c>
      <c r="G250" s="241"/>
      <c r="H250" s="242">
        <v>29039.49</v>
      </c>
      <c r="I250" s="243"/>
      <c r="J250" s="242">
        <v>50123.37</v>
      </c>
      <c r="K250" s="243"/>
      <c r="L250" s="242">
        <v>71207.25</v>
      </c>
      <c r="M250" s="243"/>
      <c r="N250" s="244">
        <v>92291.13</v>
      </c>
    </row>
    <row r="251" spans="1:14" ht="38.25" x14ac:dyDescent="0.25">
      <c r="A251" s="138"/>
      <c r="B251" s="177"/>
      <c r="C251" s="198" t="s">
        <v>467</v>
      </c>
      <c r="D251" s="198" t="s">
        <v>372</v>
      </c>
      <c r="E251" s="198" t="s">
        <v>190</v>
      </c>
      <c r="F251" s="199" t="s">
        <v>191</v>
      </c>
      <c r="G251" s="241"/>
      <c r="H251" s="242">
        <v>19750.5</v>
      </c>
      <c r="I251" s="243"/>
      <c r="J251" s="242">
        <v>41635.47</v>
      </c>
      <c r="K251" s="243"/>
      <c r="L251" s="242">
        <v>63520.44</v>
      </c>
      <c r="M251" s="243"/>
      <c r="N251" s="244">
        <v>85405.4</v>
      </c>
    </row>
    <row r="252" spans="1:14" ht="25.5" x14ac:dyDescent="0.25">
      <c r="A252" s="138"/>
      <c r="B252" s="177"/>
      <c r="C252" s="198" t="s">
        <v>468</v>
      </c>
      <c r="D252" s="198" t="s">
        <v>398</v>
      </c>
      <c r="E252" s="198" t="s">
        <v>190</v>
      </c>
      <c r="F252" s="199" t="s">
        <v>191</v>
      </c>
      <c r="G252" s="241"/>
      <c r="H252" s="242">
        <v>6675.43</v>
      </c>
      <c r="I252" s="243"/>
      <c r="J252" s="242">
        <v>16114.37</v>
      </c>
      <c r="K252" s="243"/>
      <c r="L252" s="242">
        <v>25553.31</v>
      </c>
      <c r="M252" s="243"/>
      <c r="N252" s="244">
        <v>34992.26</v>
      </c>
    </row>
    <row r="253" spans="1:14" ht="25.5" x14ac:dyDescent="0.25">
      <c r="A253" s="138"/>
      <c r="B253" s="177"/>
      <c r="C253" s="198" t="s">
        <v>469</v>
      </c>
      <c r="D253" s="198" t="s">
        <v>370</v>
      </c>
      <c r="E253" s="198" t="s">
        <v>190</v>
      </c>
      <c r="F253" s="199" t="s">
        <v>191</v>
      </c>
      <c r="G253" s="241"/>
      <c r="H253" s="242">
        <v>2564.3200000000002</v>
      </c>
      <c r="I253" s="243"/>
      <c r="J253" s="242">
        <v>7355.56</v>
      </c>
      <c r="K253" s="243"/>
      <c r="L253" s="242">
        <v>12146.8</v>
      </c>
      <c r="M253" s="243"/>
      <c r="N253" s="244">
        <v>16938.05</v>
      </c>
    </row>
    <row r="254" spans="1:14" ht="38.25" x14ac:dyDescent="0.25">
      <c r="A254" s="138"/>
      <c r="B254" s="177"/>
      <c r="C254" s="198" t="s">
        <v>470</v>
      </c>
      <c r="D254" s="198" t="s">
        <v>377</v>
      </c>
      <c r="E254" s="198" t="s">
        <v>190</v>
      </c>
      <c r="F254" s="199" t="s">
        <v>191</v>
      </c>
      <c r="G254" s="241"/>
      <c r="H254" s="242">
        <v>12.75</v>
      </c>
      <c r="I254" s="243"/>
      <c r="J254" s="242">
        <v>25.17</v>
      </c>
      <c r="K254" s="243"/>
      <c r="L254" s="242">
        <v>37.590000000000003</v>
      </c>
      <c r="M254" s="243"/>
      <c r="N254" s="244">
        <v>50</v>
      </c>
    </row>
    <row r="255" spans="1:14" ht="25.5" x14ac:dyDescent="0.25">
      <c r="A255" s="138"/>
      <c r="B255" s="177"/>
      <c r="C255" s="198" t="s">
        <v>471</v>
      </c>
      <c r="D255" s="198" t="s">
        <v>370</v>
      </c>
      <c r="E255" s="198" t="s">
        <v>190</v>
      </c>
      <c r="F255" s="199" t="s">
        <v>191</v>
      </c>
      <c r="G255" s="241"/>
      <c r="H255" s="242">
        <v>0</v>
      </c>
      <c r="I255" s="243"/>
      <c r="J255" s="242">
        <v>366.67</v>
      </c>
      <c r="K255" s="243"/>
      <c r="L255" s="242">
        <v>733.34</v>
      </c>
      <c r="M255" s="243"/>
      <c r="N255" s="244">
        <v>1100</v>
      </c>
    </row>
    <row r="256" spans="1:14" ht="25.5" x14ac:dyDescent="0.25">
      <c r="A256" s="138"/>
      <c r="B256" s="177"/>
      <c r="C256" s="198" t="s">
        <v>472</v>
      </c>
      <c r="D256" s="198" t="s">
        <v>455</v>
      </c>
      <c r="E256" s="198" t="s">
        <v>190</v>
      </c>
      <c r="F256" s="199" t="s">
        <v>191</v>
      </c>
      <c r="G256" s="241"/>
      <c r="H256" s="242">
        <v>35</v>
      </c>
      <c r="I256" s="243"/>
      <c r="J256" s="242">
        <v>36432.720000000001</v>
      </c>
      <c r="K256" s="243"/>
      <c r="L256" s="242">
        <v>72830.44</v>
      </c>
      <c r="M256" s="243"/>
      <c r="N256" s="244">
        <v>109228.16</v>
      </c>
    </row>
    <row r="257" spans="1:14" ht="38.25" x14ac:dyDescent="0.25">
      <c r="A257" s="138"/>
      <c r="B257" s="177"/>
      <c r="C257" s="198" t="s">
        <v>473</v>
      </c>
      <c r="D257" s="198" t="s">
        <v>374</v>
      </c>
      <c r="E257" s="198" t="s">
        <v>190</v>
      </c>
      <c r="F257" s="199" t="s">
        <v>191</v>
      </c>
      <c r="G257" s="241"/>
      <c r="H257" s="242">
        <v>28670</v>
      </c>
      <c r="I257" s="243"/>
      <c r="J257" s="242">
        <v>63495.65</v>
      </c>
      <c r="K257" s="243"/>
      <c r="L257" s="242">
        <v>98321.3</v>
      </c>
      <c r="M257" s="243"/>
      <c r="N257" s="244">
        <v>133146.95000000001</v>
      </c>
    </row>
    <row r="258" spans="1:14" ht="25.5" x14ac:dyDescent="0.25">
      <c r="A258" s="138"/>
      <c r="B258" s="177"/>
      <c r="C258" s="198" t="s">
        <v>474</v>
      </c>
      <c r="D258" s="198" t="s">
        <v>372</v>
      </c>
      <c r="E258" s="198" t="s">
        <v>190</v>
      </c>
      <c r="F258" s="199" t="s">
        <v>191</v>
      </c>
      <c r="G258" s="241"/>
      <c r="H258" s="242">
        <v>805.94</v>
      </c>
      <c r="I258" s="243"/>
      <c r="J258" s="242">
        <v>805.94</v>
      </c>
      <c r="K258" s="243"/>
      <c r="L258" s="242">
        <v>805.94</v>
      </c>
      <c r="M258" s="243"/>
      <c r="N258" s="244">
        <v>805.94</v>
      </c>
    </row>
    <row r="259" spans="1:14" ht="25.5" x14ac:dyDescent="0.25">
      <c r="A259" s="138"/>
      <c r="B259" s="177"/>
      <c r="C259" s="198" t="s">
        <v>475</v>
      </c>
      <c r="D259" s="198" t="s">
        <v>398</v>
      </c>
      <c r="E259" s="198" t="s">
        <v>190</v>
      </c>
      <c r="F259" s="199" t="s">
        <v>191</v>
      </c>
      <c r="G259" s="241"/>
      <c r="H259" s="242">
        <v>296</v>
      </c>
      <c r="I259" s="243"/>
      <c r="J259" s="242">
        <v>396</v>
      </c>
      <c r="K259" s="243"/>
      <c r="L259" s="242">
        <v>496</v>
      </c>
      <c r="M259" s="243"/>
      <c r="N259" s="244">
        <v>596</v>
      </c>
    </row>
    <row r="260" spans="1:14" ht="25.5" x14ac:dyDescent="0.25">
      <c r="A260" s="138"/>
      <c r="B260" s="177"/>
      <c r="C260" s="198" t="s">
        <v>476</v>
      </c>
      <c r="D260" s="198" t="s">
        <v>370</v>
      </c>
      <c r="E260" s="198" t="s">
        <v>190</v>
      </c>
      <c r="F260" s="199" t="s">
        <v>191</v>
      </c>
      <c r="G260" s="241"/>
      <c r="H260" s="242">
        <v>2582</v>
      </c>
      <c r="I260" s="243"/>
      <c r="J260" s="242">
        <v>5770.8</v>
      </c>
      <c r="K260" s="243"/>
      <c r="L260" s="242">
        <v>8959.6</v>
      </c>
      <c r="M260" s="243"/>
      <c r="N260" s="244">
        <v>12148.4</v>
      </c>
    </row>
    <row r="261" spans="1:14" ht="25.5" x14ac:dyDescent="0.25">
      <c r="A261" s="138"/>
      <c r="B261" s="177"/>
      <c r="C261" s="198" t="s">
        <v>477</v>
      </c>
      <c r="D261" s="198" t="s">
        <v>381</v>
      </c>
      <c r="E261" s="198" t="s">
        <v>190</v>
      </c>
      <c r="F261" s="199" t="s">
        <v>191</v>
      </c>
      <c r="G261" s="241"/>
      <c r="H261" s="242">
        <v>24156</v>
      </c>
      <c r="I261" s="243"/>
      <c r="J261" s="242">
        <v>32184.13</v>
      </c>
      <c r="K261" s="243"/>
      <c r="L261" s="242">
        <v>40212.26</v>
      </c>
      <c r="M261" s="243"/>
      <c r="N261" s="244">
        <v>48240.4</v>
      </c>
    </row>
    <row r="262" spans="1:14" ht="25.5" x14ac:dyDescent="0.25">
      <c r="A262" s="138"/>
      <c r="B262" s="177"/>
      <c r="C262" s="198" t="s">
        <v>478</v>
      </c>
      <c r="D262" s="198" t="s">
        <v>368</v>
      </c>
      <c r="E262" s="198" t="s">
        <v>190</v>
      </c>
      <c r="F262" s="199" t="s">
        <v>191</v>
      </c>
      <c r="G262" s="241"/>
      <c r="H262" s="242">
        <v>1287</v>
      </c>
      <c r="I262" s="243"/>
      <c r="J262" s="242">
        <v>2287</v>
      </c>
      <c r="K262" s="243"/>
      <c r="L262" s="242">
        <v>3287</v>
      </c>
      <c r="M262" s="243"/>
      <c r="N262" s="244">
        <v>4287</v>
      </c>
    </row>
    <row r="263" spans="1:14" ht="25.5" x14ac:dyDescent="0.25">
      <c r="A263" s="138"/>
      <c r="B263" s="177"/>
      <c r="C263" s="198" t="s">
        <v>479</v>
      </c>
      <c r="D263" s="198" t="s">
        <v>377</v>
      </c>
      <c r="E263" s="198" t="s">
        <v>190</v>
      </c>
      <c r="F263" s="199" t="s">
        <v>191</v>
      </c>
      <c r="G263" s="241"/>
      <c r="H263" s="242">
        <v>0</v>
      </c>
      <c r="I263" s="243"/>
      <c r="J263" s="242">
        <v>533.33000000000004</v>
      </c>
      <c r="K263" s="243"/>
      <c r="L263" s="242">
        <v>1066.6600000000001</v>
      </c>
      <c r="M263" s="243"/>
      <c r="N263" s="244">
        <v>1600</v>
      </c>
    </row>
    <row r="264" spans="1:14" ht="25.5" x14ac:dyDescent="0.25">
      <c r="A264" s="138"/>
      <c r="B264" s="177"/>
      <c r="C264" s="198" t="s">
        <v>480</v>
      </c>
      <c r="D264" s="198" t="s">
        <v>370</v>
      </c>
      <c r="E264" s="198" t="s">
        <v>190</v>
      </c>
      <c r="F264" s="199" t="s">
        <v>191</v>
      </c>
      <c r="G264" s="241"/>
      <c r="H264" s="242">
        <v>353</v>
      </c>
      <c r="I264" s="243"/>
      <c r="J264" s="242">
        <v>9686.33</v>
      </c>
      <c r="K264" s="243"/>
      <c r="L264" s="242">
        <v>19019.66</v>
      </c>
      <c r="M264" s="243"/>
      <c r="N264" s="244">
        <v>28353</v>
      </c>
    </row>
    <row r="265" spans="1:14" ht="25.5" x14ac:dyDescent="0.25">
      <c r="A265" s="138"/>
      <c r="B265" s="177"/>
      <c r="C265" s="198" t="s">
        <v>481</v>
      </c>
      <c r="D265" s="198" t="s">
        <v>482</v>
      </c>
      <c r="E265" s="198" t="s">
        <v>190</v>
      </c>
      <c r="F265" s="199" t="s">
        <v>191</v>
      </c>
      <c r="G265" s="241"/>
      <c r="H265" s="242">
        <v>0</v>
      </c>
      <c r="I265" s="243"/>
      <c r="J265" s="242">
        <v>3671.89</v>
      </c>
      <c r="K265" s="243"/>
      <c r="L265" s="242">
        <v>7343.78</v>
      </c>
      <c r="M265" s="243"/>
      <c r="N265" s="244">
        <v>11015.66</v>
      </c>
    </row>
    <row r="266" spans="1:14" ht="25.5" x14ac:dyDescent="0.25">
      <c r="A266" s="138"/>
      <c r="B266" s="177"/>
      <c r="C266" s="198" t="s">
        <v>483</v>
      </c>
      <c r="D266" s="198" t="s">
        <v>379</v>
      </c>
      <c r="E266" s="198" t="s">
        <v>190</v>
      </c>
      <c r="F266" s="199" t="s">
        <v>191</v>
      </c>
      <c r="G266" s="241"/>
      <c r="H266" s="242">
        <v>50</v>
      </c>
      <c r="I266" s="243"/>
      <c r="J266" s="242">
        <v>1700.81</v>
      </c>
      <c r="K266" s="243"/>
      <c r="L266" s="242">
        <v>3351.62</v>
      </c>
      <c r="M266" s="243"/>
      <c r="N266" s="244">
        <v>5002.4399999999996</v>
      </c>
    </row>
    <row r="267" spans="1:14" ht="38.25" x14ac:dyDescent="0.25">
      <c r="A267" s="138"/>
      <c r="B267" s="177"/>
      <c r="C267" s="198" t="s">
        <v>484</v>
      </c>
      <c r="D267" s="198" t="s">
        <v>381</v>
      </c>
      <c r="E267" s="198" t="s">
        <v>190</v>
      </c>
      <c r="F267" s="199" t="s">
        <v>191</v>
      </c>
      <c r="G267" s="241"/>
      <c r="H267" s="242">
        <v>2210</v>
      </c>
      <c r="I267" s="243"/>
      <c r="J267" s="242">
        <v>2275</v>
      </c>
      <c r="K267" s="243"/>
      <c r="L267" s="242">
        <v>2340</v>
      </c>
      <c r="M267" s="243"/>
      <c r="N267" s="244">
        <v>2405</v>
      </c>
    </row>
    <row r="268" spans="1:14" ht="25.5" x14ac:dyDescent="0.25">
      <c r="A268" s="138"/>
      <c r="B268" s="177"/>
      <c r="C268" s="198" t="s">
        <v>485</v>
      </c>
      <c r="D268" s="198" t="s">
        <v>398</v>
      </c>
      <c r="E268" s="198" t="s">
        <v>190</v>
      </c>
      <c r="F268" s="199" t="s">
        <v>191</v>
      </c>
      <c r="G268" s="241"/>
      <c r="H268" s="242">
        <v>0</v>
      </c>
      <c r="I268" s="243"/>
      <c r="J268" s="242">
        <v>424.67</v>
      </c>
      <c r="K268" s="243"/>
      <c r="L268" s="242">
        <v>849.34</v>
      </c>
      <c r="M268" s="243"/>
      <c r="N268" s="244">
        <v>1274</v>
      </c>
    </row>
    <row r="269" spans="1:14" ht="25.5" x14ac:dyDescent="0.25">
      <c r="A269" s="138"/>
      <c r="B269" s="177"/>
      <c r="C269" s="198" t="s">
        <v>486</v>
      </c>
      <c r="D269" s="198" t="s">
        <v>370</v>
      </c>
      <c r="E269" s="198" t="s">
        <v>190</v>
      </c>
      <c r="F269" s="199" t="s">
        <v>191</v>
      </c>
      <c r="G269" s="241"/>
      <c r="H269" s="242">
        <v>26</v>
      </c>
      <c r="I269" s="243"/>
      <c r="J269" s="242">
        <v>26</v>
      </c>
      <c r="K269" s="243"/>
      <c r="L269" s="242">
        <v>26</v>
      </c>
      <c r="M269" s="243"/>
      <c r="N269" s="244">
        <v>26</v>
      </c>
    </row>
    <row r="270" spans="1:14" ht="25.5" x14ac:dyDescent="0.25">
      <c r="A270" s="138"/>
      <c r="B270" s="177"/>
      <c r="C270" s="198" t="s">
        <v>487</v>
      </c>
      <c r="D270" s="198" t="s">
        <v>455</v>
      </c>
      <c r="E270" s="198" t="s">
        <v>190</v>
      </c>
      <c r="F270" s="199" t="s">
        <v>191</v>
      </c>
      <c r="G270" s="241"/>
      <c r="H270" s="242">
        <v>0</v>
      </c>
      <c r="I270" s="243"/>
      <c r="J270" s="242">
        <v>5238.3</v>
      </c>
      <c r="K270" s="243"/>
      <c r="L270" s="242">
        <v>10476.6</v>
      </c>
      <c r="M270" s="243"/>
      <c r="N270" s="244">
        <v>15714.89</v>
      </c>
    </row>
    <row r="271" spans="1:14" ht="25.5" x14ac:dyDescent="0.25">
      <c r="A271" s="138"/>
      <c r="B271" s="177"/>
      <c r="C271" s="198" t="s">
        <v>488</v>
      </c>
      <c r="D271" s="198" t="s">
        <v>398</v>
      </c>
      <c r="E271" s="198" t="s">
        <v>190</v>
      </c>
      <c r="F271" s="199" t="s">
        <v>191</v>
      </c>
      <c r="G271" s="241"/>
      <c r="H271" s="242">
        <v>0</v>
      </c>
      <c r="I271" s="243"/>
      <c r="J271" s="242">
        <v>333.33</v>
      </c>
      <c r="K271" s="243"/>
      <c r="L271" s="242">
        <v>666.66</v>
      </c>
      <c r="M271" s="243"/>
      <c r="N271" s="244">
        <v>1000</v>
      </c>
    </row>
    <row r="272" spans="1:14" ht="38.25" x14ac:dyDescent="0.25">
      <c r="A272" s="138"/>
      <c r="B272" s="177"/>
      <c r="C272" s="198" t="s">
        <v>489</v>
      </c>
      <c r="D272" s="198" t="s">
        <v>377</v>
      </c>
      <c r="E272" s="198" t="s">
        <v>190</v>
      </c>
      <c r="F272" s="199" t="s">
        <v>191</v>
      </c>
      <c r="G272" s="241"/>
      <c r="H272" s="242">
        <v>126.98</v>
      </c>
      <c r="I272" s="243"/>
      <c r="J272" s="242">
        <v>1717.99</v>
      </c>
      <c r="K272" s="243"/>
      <c r="L272" s="242">
        <v>3309</v>
      </c>
      <c r="M272" s="243"/>
      <c r="N272" s="244">
        <v>4900</v>
      </c>
    </row>
    <row r="273" spans="1:14" ht="38.25" x14ac:dyDescent="0.25">
      <c r="A273" s="138"/>
      <c r="B273" s="177"/>
      <c r="C273" s="198" t="s">
        <v>490</v>
      </c>
      <c r="D273" s="198" t="s">
        <v>377</v>
      </c>
      <c r="E273" s="198" t="s">
        <v>190</v>
      </c>
      <c r="F273" s="199" t="s">
        <v>191</v>
      </c>
      <c r="G273" s="241"/>
      <c r="H273" s="242">
        <v>31108.17</v>
      </c>
      <c r="I273" s="243"/>
      <c r="J273" s="242">
        <v>31453.31</v>
      </c>
      <c r="K273" s="243"/>
      <c r="L273" s="242">
        <v>31798.45</v>
      </c>
      <c r="M273" s="243"/>
      <c r="N273" s="244">
        <v>32143.599999999999</v>
      </c>
    </row>
    <row r="274" spans="1:14" ht="25.5" x14ac:dyDescent="0.25">
      <c r="A274" s="138"/>
      <c r="B274" s="177"/>
      <c r="C274" s="198" t="s">
        <v>491</v>
      </c>
      <c r="D274" s="198" t="s">
        <v>381</v>
      </c>
      <c r="E274" s="198" t="s">
        <v>190</v>
      </c>
      <c r="F274" s="199" t="s">
        <v>191</v>
      </c>
      <c r="G274" s="241"/>
      <c r="H274" s="242">
        <v>1244.4000000000001</v>
      </c>
      <c r="I274" s="243"/>
      <c r="J274" s="242">
        <v>1244.4000000000001</v>
      </c>
      <c r="K274" s="243"/>
      <c r="L274" s="242">
        <v>1244.4000000000001</v>
      </c>
      <c r="M274" s="243"/>
      <c r="N274" s="244">
        <v>1244.4000000000001</v>
      </c>
    </row>
    <row r="275" spans="1:14" ht="25.5" x14ac:dyDescent="0.25">
      <c r="A275" s="138"/>
      <c r="B275" s="177"/>
      <c r="C275" s="198" t="s">
        <v>492</v>
      </c>
      <c r="D275" s="198" t="s">
        <v>398</v>
      </c>
      <c r="E275" s="198" t="s">
        <v>190</v>
      </c>
      <c r="F275" s="199" t="s">
        <v>191</v>
      </c>
      <c r="G275" s="241"/>
      <c r="H275" s="242">
        <v>383.85</v>
      </c>
      <c r="I275" s="243"/>
      <c r="J275" s="242">
        <v>31299.25</v>
      </c>
      <c r="K275" s="243"/>
      <c r="L275" s="242">
        <v>62214.65</v>
      </c>
      <c r="M275" s="243"/>
      <c r="N275" s="244">
        <v>93130.06</v>
      </c>
    </row>
    <row r="276" spans="1:14" ht="38.25" x14ac:dyDescent="0.25">
      <c r="A276" s="138"/>
      <c r="B276" s="177"/>
      <c r="C276" s="198" t="s">
        <v>493</v>
      </c>
      <c r="D276" s="198" t="s">
        <v>372</v>
      </c>
      <c r="E276" s="198" t="s">
        <v>190</v>
      </c>
      <c r="F276" s="199" t="s">
        <v>191</v>
      </c>
      <c r="G276" s="241"/>
      <c r="H276" s="242">
        <v>33728.83</v>
      </c>
      <c r="I276" s="243"/>
      <c r="J276" s="242">
        <v>40647.410000000003</v>
      </c>
      <c r="K276" s="243"/>
      <c r="L276" s="242">
        <v>47565.99</v>
      </c>
      <c r="M276" s="243"/>
      <c r="N276" s="244">
        <v>54484.58</v>
      </c>
    </row>
    <row r="277" spans="1:14" ht="38.25" x14ac:dyDescent="0.25">
      <c r="A277" s="138"/>
      <c r="B277" s="177"/>
      <c r="C277" s="198" t="s">
        <v>494</v>
      </c>
      <c r="D277" s="198" t="s">
        <v>377</v>
      </c>
      <c r="E277" s="198" t="s">
        <v>190</v>
      </c>
      <c r="F277" s="199" t="s">
        <v>191</v>
      </c>
      <c r="G277" s="241"/>
      <c r="H277" s="242">
        <v>3379.54</v>
      </c>
      <c r="I277" s="243"/>
      <c r="J277" s="242">
        <v>3419.69</v>
      </c>
      <c r="K277" s="243"/>
      <c r="L277" s="242">
        <v>3459.84</v>
      </c>
      <c r="M277" s="243"/>
      <c r="N277" s="244">
        <v>3500</v>
      </c>
    </row>
    <row r="278" spans="1:14" ht="38.25" x14ac:dyDescent="0.25">
      <c r="A278" s="138"/>
      <c r="B278" s="177"/>
      <c r="C278" s="198" t="s">
        <v>495</v>
      </c>
      <c r="D278" s="198" t="s">
        <v>455</v>
      </c>
      <c r="E278" s="198" t="s">
        <v>190</v>
      </c>
      <c r="F278" s="199" t="s">
        <v>191</v>
      </c>
      <c r="G278" s="241"/>
      <c r="H278" s="242">
        <v>43699.6</v>
      </c>
      <c r="I278" s="243"/>
      <c r="J278" s="242">
        <v>82377.47</v>
      </c>
      <c r="K278" s="243"/>
      <c r="L278" s="242">
        <v>121055.34</v>
      </c>
      <c r="M278" s="243"/>
      <c r="N278" s="244">
        <v>159733.22</v>
      </c>
    </row>
    <row r="279" spans="1:14" ht="25.5" x14ac:dyDescent="0.25">
      <c r="A279" s="138"/>
      <c r="B279" s="177"/>
      <c r="C279" s="198" t="s">
        <v>496</v>
      </c>
      <c r="D279" s="198" t="s">
        <v>370</v>
      </c>
      <c r="E279" s="198" t="s">
        <v>190</v>
      </c>
      <c r="F279" s="199" t="s">
        <v>191</v>
      </c>
      <c r="G279" s="241"/>
      <c r="H279" s="242">
        <v>1610.4</v>
      </c>
      <c r="I279" s="243"/>
      <c r="J279" s="242">
        <v>1620.27</v>
      </c>
      <c r="K279" s="243"/>
      <c r="L279" s="242">
        <v>1630.14</v>
      </c>
      <c r="M279" s="243"/>
      <c r="N279" s="244">
        <v>1640</v>
      </c>
    </row>
    <row r="280" spans="1:14" ht="25.5" x14ac:dyDescent="0.25">
      <c r="A280" s="138"/>
      <c r="B280" s="177"/>
      <c r="C280" s="198" t="s">
        <v>497</v>
      </c>
      <c r="D280" s="198" t="s">
        <v>383</v>
      </c>
      <c r="E280" s="198" t="s">
        <v>190</v>
      </c>
      <c r="F280" s="199" t="s">
        <v>191</v>
      </c>
      <c r="G280" s="241"/>
      <c r="H280" s="242">
        <v>3490.36</v>
      </c>
      <c r="I280" s="243"/>
      <c r="J280" s="242">
        <v>3490.36</v>
      </c>
      <c r="K280" s="243"/>
      <c r="L280" s="242">
        <v>3490.36</v>
      </c>
      <c r="M280" s="243"/>
      <c r="N280" s="244">
        <v>3490.36</v>
      </c>
    </row>
    <row r="281" spans="1:14" ht="25.5" x14ac:dyDescent="0.25">
      <c r="A281" s="138"/>
      <c r="B281" s="177"/>
      <c r="C281" s="198" t="s">
        <v>498</v>
      </c>
      <c r="D281" s="198" t="s">
        <v>377</v>
      </c>
      <c r="E281" s="198" t="s">
        <v>499</v>
      </c>
      <c r="F281" s="199" t="s">
        <v>191</v>
      </c>
      <c r="G281" s="241"/>
      <c r="H281" s="242">
        <v>0</v>
      </c>
      <c r="I281" s="243"/>
      <c r="J281" s="242">
        <v>8849.06</v>
      </c>
      <c r="K281" s="243"/>
      <c r="L281" s="242">
        <v>17698.12</v>
      </c>
      <c r="M281" s="243"/>
      <c r="N281" s="244">
        <v>26547.17</v>
      </c>
    </row>
    <row r="282" spans="1:14" ht="25.5" x14ac:dyDescent="0.25">
      <c r="A282" s="138"/>
      <c r="B282" s="177"/>
      <c r="C282" s="198" t="s">
        <v>500</v>
      </c>
      <c r="D282" s="198" t="s">
        <v>455</v>
      </c>
      <c r="E282" s="198" t="s">
        <v>501</v>
      </c>
      <c r="F282" s="199" t="s">
        <v>191</v>
      </c>
      <c r="G282" s="241"/>
      <c r="H282" s="242">
        <v>0</v>
      </c>
      <c r="I282" s="243"/>
      <c r="J282" s="242">
        <v>8026.35</v>
      </c>
      <c r="K282" s="243"/>
      <c r="L282" s="242">
        <v>16052.7</v>
      </c>
      <c r="M282" s="243"/>
      <c r="N282" s="244">
        <v>24079.040000000001</v>
      </c>
    </row>
    <row r="283" spans="1:14" ht="25.5" x14ac:dyDescent="0.25">
      <c r="A283" s="138"/>
      <c r="B283" s="177"/>
      <c r="C283" s="198" t="s">
        <v>502</v>
      </c>
      <c r="D283" s="198" t="s">
        <v>377</v>
      </c>
      <c r="E283" s="198" t="s">
        <v>190</v>
      </c>
      <c r="F283" s="199" t="s">
        <v>191</v>
      </c>
      <c r="G283" s="241"/>
      <c r="H283" s="242">
        <v>296.47000000000003</v>
      </c>
      <c r="I283" s="243"/>
      <c r="J283" s="242">
        <v>713.58</v>
      </c>
      <c r="K283" s="243"/>
      <c r="L283" s="242">
        <v>1130.69</v>
      </c>
      <c r="M283" s="243"/>
      <c r="N283" s="244">
        <v>1547.79</v>
      </c>
    </row>
    <row r="284" spans="1:14" ht="25.5" x14ac:dyDescent="0.25">
      <c r="A284" s="138"/>
      <c r="B284" s="177"/>
      <c r="C284" s="198" t="s">
        <v>503</v>
      </c>
      <c r="D284" s="198" t="s">
        <v>372</v>
      </c>
      <c r="E284" s="198" t="s">
        <v>190</v>
      </c>
      <c r="F284" s="199" t="s">
        <v>191</v>
      </c>
      <c r="G284" s="241"/>
      <c r="H284" s="242">
        <v>77.63</v>
      </c>
      <c r="I284" s="243"/>
      <c r="J284" s="242">
        <v>644.29999999999995</v>
      </c>
      <c r="K284" s="243"/>
      <c r="L284" s="242">
        <v>1210.97</v>
      </c>
      <c r="M284" s="243"/>
      <c r="N284" s="244">
        <v>1777.63</v>
      </c>
    </row>
    <row r="285" spans="1:14" ht="25.5" x14ac:dyDescent="0.25">
      <c r="A285" s="138"/>
      <c r="B285" s="177"/>
      <c r="C285" s="198" t="s">
        <v>504</v>
      </c>
      <c r="D285" s="198" t="s">
        <v>398</v>
      </c>
      <c r="E285" s="198" t="s">
        <v>190</v>
      </c>
      <c r="F285" s="199" t="s">
        <v>191</v>
      </c>
      <c r="G285" s="241"/>
      <c r="H285" s="242">
        <v>116.04</v>
      </c>
      <c r="I285" s="243"/>
      <c r="J285" s="242">
        <v>282.70999999999998</v>
      </c>
      <c r="K285" s="243"/>
      <c r="L285" s="242">
        <v>449.38</v>
      </c>
      <c r="M285" s="243"/>
      <c r="N285" s="244">
        <v>616.04</v>
      </c>
    </row>
    <row r="286" spans="1:14" ht="25.5" x14ac:dyDescent="0.25">
      <c r="A286" s="138"/>
      <c r="B286" s="177"/>
      <c r="C286" s="198" t="s">
        <v>505</v>
      </c>
      <c r="D286" s="198" t="s">
        <v>377</v>
      </c>
      <c r="E286" s="198" t="s">
        <v>190</v>
      </c>
      <c r="F286" s="199" t="s">
        <v>191</v>
      </c>
      <c r="G286" s="241"/>
      <c r="H286" s="242">
        <v>100</v>
      </c>
      <c r="I286" s="243"/>
      <c r="J286" s="242">
        <v>400</v>
      </c>
      <c r="K286" s="243"/>
      <c r="L286" s="242">
        <v>700</v>
      </c>
      <c r="M286" s="243"/>
      <c r="N286" s="244">
        <v>1000</v>
      </c>
    </row>
    <row r="287" spans="1:14" ht="25.5" x14ac:dyDescent="0.25">
      <c r="A287" s="138"/>
      <c r="B287" s="177"/>
      <c r="C287" s="198" t="s">
        <v>506</v>
      </c>
      <c r="D287" s="198" t="s">
        <v>455</v>
      </c>
      <c r="E287" s="198" t="s">
        <v>190</v>
      </c>
      <c r="F287" s="199" t="s">
        <v>191</v>
      </c>
      <c r="G287" s="241"/>
      <c r="H287" s="242">
        <v>0</v>
      </c>
      <c r="I287" s="243"/>
      <c r="J287" s="242">
        <v>13333.33</v>
      </c>
      <c r="K287" s="243"/>
      <c r="L287" s="242">
        <v>26666.66</v>
      </c>
      <c r="M287" s="243"/>
      <c r="N287" s="244">
        <v>40000</v>
      </c>
    </row>
    <row r="288" spans="1:14" ht="25.5" x14ac:dyDescent="0.25">
      <c r="A288" s="138"/>
      <c r="B288" s="177"/>
      <c r="C288" s="198" t="s">
        <v>507</v>
      </c>
      <c r="D288" s="198" t="s">
        <v>393</v>
      </c>
      <c r="E288" s="198" t="s">
        <v>190</v>
      </c>
      <c r="F288" s="199" t="s">
        <v>191</v>
      </c>
      <c r="G288" s="241"/>
      <c r="H288" s="242">
        <v>0</v>
      </c>
      <c r="I288" s="243"/>
      <c r="J288" s="242">
        <v>316.67</v>
      </c>
      <c r="K288" s="243"/>
      <c r="L288" s="242">
        <v>633.34</v>
      </c>
      <c r="M288" s="243"/>
      <c r="N288" s="244">
        <v>950</v>
      </c>
    </row>
    <row r="289" spans="1:14" ht="25.5" x14ac:dyDescent="0.25">
      <c r="A289" s="138"/>
      <c r="B289" s="177"/>
      <c r="C289" s="198" t="s">
        <v>508</v>
      </c>
      <c r="D289" s="198" t="s">
        <v>377</v>
      </c>
      <c r="E289" s="198" t="s">
        <v>190</v>
      </c>
      <c r="F289" s="199" t="s">
        <v>191</v>
      </c>
      <c r="G289" s="241"/>
      <c r="H289" s="242">
        <v>726.1</v>
      </c>
      <c r="I289" s="243"/>
      <c r="J289" s="242">
        <v>1514.92</v>
      </c>
      <c r="K289" s="243"/>
      <c r="L289" s="242">
        <v>2303.7399999999998</v>
      </c>
      <c r="M289" s="243"/>
      <c r="N289" s="244">
        <v>3092.57</v>
      </c>
    </row>
    <row r="290" spans="1:14" ht="38.25" x14ac:dyDescent="0.25">
      <c r="A290" s="138"/>
      <c r="B290" s="177"/>
      <c r="C290" s="198" t="s">
        <v>509</v>
      </c>
      <c r="D290" s="198" t="s">
        <v>372</v>
      </c>
      <c r="E290" s="198" t="s">
        <v>190</v>
      </c>
      <c r="F290" s="199" t="s">
        <v>191</v>
      </c>
      <c r="G290" s="241"/>
      <c r="H290" s="242">
        <v>0</v>
      </c>
      <c r="I290" s="243"/>
      <c r="J290" s="242">
        <v>2833.33</v>
      </c>
      <c r="K290" s="243"/>
      <c r="L290" s="242">
        <v>5666.66</v>
      </c>
      <c r="M290" s="243"/>
      <c r="N290" s="244">
        <v>8500</v>
      </c>
    </row>
    <row r="291" spans="1:14" ht="25.5" x14ac:dyDescent="0.25">
      <c r="A291" s="138"/>
      <c r="B291" s="177"/>
      <c r="C291" s="198" t="s">
        <v>510</v>
      </c>
      <c r="D291" s="198" t="s">
        <v>398</v>
      </c>
      <c r="E291" s="198" t="s">
        <v>190</v>
      </c>
      <c r="F291" s="199" t="s">
        <v>191</v>
      </c>
      <c r="G291" s="241"/>
      <c r="H291" s="242">
        <v>1061.8399999999999</v>
      </c>
      <c r="I291" s="243"/>
      <c r="J291" s="242">
        <v>2061.84</v>
      </c>
      <c r="K291" s="243"/>
      <c r="L291" s="242">
        <v>3061.84</v>
      </c>
      <c r="M291" s="243"/>
      <c r="N291" s="244">
        <v>4061.84</v>
      </c>
    </row>
    <row r="292" spans="1:14" ht="25.5" x14ac:dyDescent="0.25">
      <c r="A292" s="138"/>
      <c r="B292" s="177"/>
      <c r="C292" s="198" t="s">
        <v>511</v>
      </c>
      <c r="D292" s="198" t="s">
        <v>370</v>
      </c>
      <c r="E292" s="198" t="s">
        <v>190</v>
      </c>
      <c r="F292" s="199" t="s">
        <v>191</v>
      </c>
      <c r="G292" s="241"/>
      <c r="H292" s="242">
        <v>1406.58</v>
      </c>
      <c r="I292" s="243"/>
      <c r="J292" s="242">
        <v>2040.29</v>
      </c>
      <c r="K292" s="243"/>
      <c r="L292" s="242">
        <v>2674</v>
      </c>
      <c r="M292" s="243"/>
      <c r="N292" s="244">
        <v>3307.72</v>
      </c>
    </row>
    <row r="293" spans="1:14" ht="38.25" x14ac:dyDescent="0.25">
      <c r="A293" s="138"/>
      <c r="B293" s="177"/>
      <c r="C293" s="198" t="s">
        <v>512</v>
      </c>
      <c r="D293" s="198" t="s">
        <v>422</v>
      </c>
      <c r="E293" s="198" t="s">
        <v>190</v>
      </c>
      <c r="F293" s="199" t="s">
        <v>191</v>
      </c>
      <c r="G293" s="241"/>
      <c r="H293" s="242">
        <v>0</v>
      </c>
      <c r="I293" s="243"/>
      <c r="J293" s="242">
        <v>266.67</v>
      </c>
      <c r="K293" s="243"/>
      <c r="L293" s="242">
        <v>533.34</v>
      </c>
      <c r="M293" s="243"/>
      <c r="N293" s="244">
        <v>800</v>
      </c>
    </row>
    <row r="294" spans="1:14" ht="25.5" x14ac:dyDescent="0.25">
      <c r="A294" s="138"/>
      <c r="B294" s="177"/>
      <c r="C294" s="178" t="s">
        <v>513</v>
      </c>
      <c r="D294" s="178" t="s">
        <v>372</v>
      </c>
      <c r="E294" s="178" t="s">
        <v>190</v>
      </c>
      <c r="F294" s="182" t="s">
        <v>191</v>
      </c>
      <c r="G294" s="233"/>
      <c r="H294" s="237">
        <v>3816.16</v>
      </c>
      <c r="I294" s="235"/>
      <c r="J294" s="237">
        <v>4316.16</v>
      </c>
      <c r="K294" s="235"/>
      <c r="L294" s="237">
        <v>4816.16</v>
      </c>
      <c r="M294" s="235"/>
      <c r="N294" s="238">
        <v>5316.16</v>
      </c>
    </row>
    <row r="295" spans="1:14" x14ac:dyDescent="0.25">
      <c r="A295" s="138" t="s">
        <v>69</v>
      </c>
      <c r="B295" s="137" t="s">
        <v>14</v>
      </c>
      <c r="C295" s="180"/>
      <c r="D295" s="180"/>
      <c r="E295" s="180"/>
      <c r="F295" s="232"/>
      <c r="G295" s="70">
        <v>24499.040000000001</v>
      </c>
      <c r="H295" s="72">
        <f>SUM(H296:H313)</f>
        <v>168611.31</v>
      </c>
      <c r="I295" s="72">
        <v>252550.35</v>
      </c>
      <c r="J295" s="72">
        <f>SUM(J296:J313)</f>
        <v>603982.22999999986</v>
      </c>
      <c r="K295" s="72">
        <v>574557.64</v>
      </c>
      <c r="L295" s="72">
        <f>SUM(L296:L313)</f>
        <v>1039353.15</v>
      </c>
      <c r="M295" s="72">
        <v>1302386.8799999999</v>
      </c>
      <c r="N295" s="74">
        <f>SUM(N296:N313)</f>
        <v>1474724.1099999999</v>
      </c>
    </row>
    <row r="296" spans="1:14" ht="38.25" x14ac:dyDescent="0.25">
      <c r="A296" s="138"/>
      <c r="B296" s="177"/>
      <c r="C296" s="191" t="s">
        <v>514</v>
      </c>
      <c r="D296" s="191" t="s">
        <v>515</v>
      </c>
      <c r="E296" s="191" t="s">
        <v>190</v>
      </c>
      <c r="F296" s="193" t="s">
        <v>191</v>
      </c>
      <c r="G296" s="215"/>
      <c r="H296" s="222">
        <v>922.48</v>
      </c>
      <c r="I296" s="217"/>
      <c r="J296" s="222">
        <v>2455.81</v>
      </c>
      <c r="K296" s="217"/>
      <c r="L296" s="222">
        <v>3989.14</v>
      </c>
      <c r="M296" s="217"/>
      <c r="N296" s="223">
        <v>5522.48</v>
      </c>
    </row>
    <row r="297" spans="1:14" ht="38.25" x14ac:dyDescent="0.25">
      <c r="A297" s="138"/>
      <c r="B297" s="177"/>
      <c r="C297" s="198" t="s">
        <v>516</v>
      </c>
      <c r="D297" s="198" t="s">
        <v>517</v>
      </c>
      <c r="E297" s="198" t="s">
        <v>190</v>
      </c>
      <c r="F297" s="199" t="s">
        <v>191</v>
      </c>
      <c r="G297" s="224"/>
      <c r="H297" s="225">
        <v>0</v>
      </c>
      <c r="I297" s="226"/>
      <c r="J297" s="225">
        <v>239033.33</v>
      </c>
      <c r="K297" s="226"/>
      <c r="L297" s="225">
        <v>478066.66</v>
      </c>
      <c r="M297" s="226"/>
      <c r="N297" s="227">
        <v>717100</v>
      </c>
    </row>
    <row r="298" spans="1:14" ht="38.25" x14ac:dyDescent="0.25">
      <c r="A298" s="138"/>
      <c r="B298" s="177"/>
      <c r="C298" s="198" t="s">
        <v>518</v>
      </c>
      <c r="D298" s="198" t="s">
        <v>515</v>
      </c>
      <c r="E298" s="198" t="s">
        <v>190</v>
      </c>
      <c r="F298" s="199" t="s">
        <v>191</v>
      </c>
      <c r="G298" s="224"/>
      <c r="H298" s="225">
        <v>0</v>
      </c>
      <c r="I298" s="226"/>
      <c r="J298" s="225">
        <v>66.67</v>
      </c>
      <c r="K298" s="226"/>
      <c r="L298" s="225">
        <v>133.34</v>
      </c>
      <c r="M298" s="226"/>
      <c r="N298" s="227">
        <v>200</v>
      </c>
    </row>
    <row r="299" spans="1:14" ht="38.25" x14ac:dyDescent="0.25">
      <c r="A299" s="138"/>
      <c r="B299" s="177"/>
      <c r="C299" s="198" t="s">
        <v>519</v>
      </c>
      <c r="D299" s="198" t="s">
        <v>515</v>
      </c>
      <c r="E299" s="198" t="s">
        <v>190</v>
      </c>
      <c r="F299" s="199" t="s">
        <v>191</v>
      </c>
      <c r="G299" s="224"/>
      <c r="H299" s="225">
        <v>0</v>
      </c>
      <c r="I299" s="226"/>
      <c r="J299" s="225">
        <v>200</v>
      </c>
      <c r="K299" s="226"/>
      <c r="L299" s="225">
        <v>400</v>
      </c>
      <c r="M299" s="226"/>
      <c r="N299" s="227">
        <v>600</v>
      </c>
    </row>
    <row r="300" spans="1:14" ht="38.25" x14ac:dyDescent="0.25">
      <c r="A300" s="138"/>
      <c r="B300" s="177"/>
      <c r="C300" s="198" t="s">
        <v>520</v>
      </c>
      <c r="D300" s="198" t="s">
        <v>515</v>
      </c>
      <c r="E300" s="198" t="s">
        <v>190</v>
      </c>
      <c r="F300" s="199" t="s">
        <v>191</v>
      </c>
      <c r="G300" s="224"/>
      <c r="H300" s="225">
        <v>0</v>
      </c>
      <c r="I300" s="226"/>
      <c r="J300" s="225">
        <v>333.33</v>
      </c>
      <c r="K300" s="226"/>
      <c r="L300" s="225">
        <v>666.66</v>
      </c>
      <c r="M300" s="226"/>
      <c r="N300" s="227">
        <v>1000</v>
      </c>
    </row>
    <row r="301" spans="1:14" ht="38.25" x14ac:dyDescent="0.25">
      <c r="A301" s="138"/>
      <c r="B301" s="177"/>
      <c r="C301" s="198" t="s">
        <v>521</v>
      </c>
      <c r="D301" s="198" t="s">
        <v>515</v>
      </c>
      <c r="E301" s="198" t="s">
        <v>190</v>
      </c>
      <c r="F301" s="199" t="s">
        <v>191</v>
      </c>
      <c r="G301" s="224"/>
      <c r="H301" s="225">
        <v>0</v>
      </c>
      <c r="I301" s="226"/>
      <c r="J301" s="225">
        <v>133.33000000000001</v>
      </c>
      <c r="K301" s="226"/>
      <c r="L301" s="225">
        <v>266.66000000000003</v>
      </c>
      <c r="M301" s="226"/>
      <c r="N301" s="227">
        <v>400</v>
      </c>
    </row>
    <row r="302" spans="1:14" ht="25.5" x14ac:dyDescent="0.25">
      <c r="A302" s="138"/>
      <c r="B302" s="177"/>
      <c r="C302" s="198" t="s">
        <v>522</v>
      </c>
      <c r="D302" s="198" t="s">
        <v>515</v>
      </c>
      <c r="E302" s="198" t="s">
        <v>190</v>
      </c>
      <c r="F302" s="199" t="s">
        <v>191</v>
      </c>
      <c r="G302" s="224"/>
      <c r="H302" s="225">
        <v>0</v>
      </c>
      <c r="I302" s="226"/>
      <c r="J302" s="225">
        <v>866.67</v>
      </c>
      <c r="K302" s="226"/>
      <c r="L302" s="225">
        <v>1733.34</v>
      </c>
      <c r="M302" s="226"/>
      <c r="N302" s="227">
        <v>2600</v>
      </c>
    </row>
    <row r="303" spans="1:14" ht="38.25" x14ac:dyDescent="0.25">
      <c r="A303" s="138"/>
      <c r="B303" s="177"/>
      <c r="C303" s="198" t="s">
        <v>523</v>
      </c>
      <c r="D303" s="198" t="s">
        <v>524</v>
      </c>
      <c r="E303" s="198" t="s">
        <v>190</v>
      </c>
      <c r="F303" s="199" t="s">
        <v>191</v>
      </c>
      <c r="G303" s="224"/>
      <c r="H303" s="225">
        <v>500</v>
      </c>
      <c r="I303" s="226"/>
      <c r="J303" s="225">
        <v>4500</v>
      </c>
      <c r="K303" s="226"/>
      <c r="L303" s="225">
        <v>8500</v>
      </c>
      <c r="M303" s="226"/>
      <c r="N303" s="227">
        <v>12500</v>
      </c>
    </row>
    <row r="304" spans="1:14" ht="25.5" x14ac:dyDescent="0.25">
      <c r="A304" s="138"/>
      <c r="B304" s="177"/>
      <c r="C304" s="198" t="s">
        <v>525</v>
      </c>
      <c r="D304" s="198" t="s">
        <v>515</v>
      </c>
      <c r="E304" s="198" t="s">
        <v>190</v>
      </c>
      <c r="F304" s="199" t="s">
        <v>191</v>
      </c>
      <c r="G304" s="224"/>
      <c r="H304" s="225">
        <v>0</v>
      </c>
      <c r="I304" s="226"/>
      <c r="J304" s="225">
        <v>100</v>
      </c>
      <c r="K304" s="226"/>
      <c r="L304" s="225">
        <v>200</v>
      </c>
      <c r="M304" s="226"/>
      <c r="N304" s="227">
        <v>300</v>
      </c>
    </row>
    <row r="305" spans="1:14" ht="38.25" x14ac:dyDescent="0.25">
      <c r="A305" s="138"/>
      <c r="B305" s="177"/>
      <c r="C305" s="198" t="s">
        <v>526</v>
      </c>
      <c r="D305" s="198" t="s">
        <v>524</v>
      </c>
      <c r="E305" s="198" t="s">
        <v>190</v>
      </c>
      <c r="F305" s="199" t="s">
        <v>191</v>
      </c>
      <c r="G305" s="224"/>
      <c r="H305" s="225">
        <v>8500</v>
      </c>
      <c r="I305" s="226"/>
      <c r="J305" s="225">
        <v>20333.330000000002</v>
      </c>
      <c r="K305" s="226"/>
      <c r="L305" s="225">
        <v>32166.66</v>
      </c>
      <c r="M305" s="226"/>
      <c r="N305" s="227">
        <v>44000</v>
      </c>
    </row>
    <row r="306" spans="1:14" ht="38.25" x14ac:dyDescent="0.25">
      <c r="A306" s="138"/>
      <c r="B306" s="177"/>
      <c r="C306" s="198" t="s">
        <v>527</v>
      </c>
      <c r="D306" s="198" t="s">
        <v>524</v>
      </c>
      <c r="E306" s="198" t="s">
        <v>190</v>
      </c>
      <c r="F306" s="199" t="s">
        <v>191</v>
      </c>
      <c r="G306" s="224"/>
      <c r="H306" s="225">
        <v>1250</v>
      </c>
      <c r="I306" s="226"/>
      <c r="J306" s="225">
        <v>2916.67</v>
      </c>
      <c r="K306" s="226"/>
      <c r="L306" s="225">
        <v>4583.34</v>
      </c>
      <c r="M306" s="226"/>
      <c r="N306" s="227">
        <v>6250</v>
      </c>
    </row>
    <row r="307" spans="1:14" ht="38.25" x14ac:dyDescent="0.25">
      <c r="A307" s="138"/>
      <c r="B307" s="177"/>
      <c r="C307" s="198" t="s">
        <v>528</v>
      </c>
      <c r="D307" s="198" t="s">
        <v>529</v>
      </c>
      <c r="E307" s="198" t="s">
        <v>190</v>
      </c>
      <c r="F307" s="199" t="s">
        <v>191</v>
      </c>
      <c r="G307" s="224"/>
      <c r="H307" s="225">
        <v>5000</v>
      </c>
      <c r="I307" s="226"/>
      <c r="J307" s="225">
        <v>11666.67</v>
      </c>
      <c r="K307" s="226"/>
      <c r="L307" s="225">
        <v>18333.34</v>
      </c>
      <c r="M307" s="226"/>
      <c r="N307" s="227">
        <v>25000</v>
      </c>
    </row>
    <row r="308" spans="1:14" ht="38.25" x14ac:dyDescent="0.25">
      <c r="A308" s="138"/>
      <c r="B308" s="177"/>
      <c r="C308" s="198" t="s">
        <v>530</v>
      </c>
      <c r="D308" s="198" t="s">
        <v>531</v>
      </c>
      <c r="E308" s="198" t="s">
        <v>532</v>
      </c>
      <c r="F308" s="199" t="s">
        <v>191</v>
      </c>
      <c r="G308" s="224"/>
      <c r="H308" s="225">
        <v>500</v>
      </c>
      <c r="I308" s="226"/>
      <c r="J308" s="225">
        <v>500</v>
      </c>
      <c r="K308" s="226"/>
      <c r="L308" s="225">
        <v>500</v>
      </c>
      <c r="M308" s="226"/>
      <c r="N308" s="227">
        <v>500</v>
      </c>
    </row>
    <row r="309" spans="1:14" ht="38.25" x14ac:dyDescent="0.25">
      <c r="A309" s="138"/>
      <c r="B309" s="177"/>
      <c r="C309" s="198" t="s">
        <v>533</v>
      </c>
      <c r="D309" s="198" t="s">
        <v>515</v>
      </c>
      <c r="E309" s="198" t="s">
        <v>190</v>
      </c>
      <c r="F309" s="199" t="s">
        <v>191</v>
      </c>
      <c r="G309" s="224"/>
      <c r="H309" s="225">
        <v>0</v>
      </c>
      <c r="I309" s="226"/>
      <c r="J309" s="225">
        <v>1333.33</v>
      </c>
      <c r="K309" s="226"/>
      <c r="L309" s="225">
        <v>2666.66</v>
      </c>
      <c r="M309" s="226"/>
      <c r="N309" s="227">
        <v>4000</v>
      </c>
    </row>
    <row r="310" spans="1:14" ht="38.25" x14ac:dyDescent="0.25">
      <c r="A310" s="138"/>
      <c r="B310" s="177"/>
      <c r="C310" s="198" t="s">
        <v>534</v>
      </c>
      <c r="D310" s="198" t="s">
        <v>524</v>
      </c>
      <c r="E310" s="198" t="s">
        <v>535</v>
      </c>
      <c r="F310" s="199" t="s">
        <v>191</v>
      </c>
      <c r="G310" s="224"/>
      <c r="H310" s="225">
        <v>0</v>
      </c>
      <c r="I310" s="226"/>
      <c r="J310" s="225">
        <v>233.33</v>
      </c>
      <c r="K310" s="226"/>
      <c r="L310" s="225">
        <v>466.66</v>
      </c>
      <c r="M310" s="226"/>
      <c r="N310" s="227">
        <v>700</v>
      </c>
    </row>
    <row r="311" spans="1:14" ht="38.25" x14ac:dyDescent="0.25">
      <c r="A311" s="138"/>
      <c r="B311" s="177"/>
      <c r="C311" s="198" t="s">
        <v>536</v>
      </c>
      <c r="D311" s="198" t="s">
        <v>524</v>
      </c>
      <c r="E311" s="198" t="s">
        <v>190</v>
      </c>
      <c r="F311" s="199" t="s">
        <v>191</v>
      </c>
      <c r="G311" s="224"/>
      <c r="H311" s="225">
        <v>250</v>
      </c>
      <c r="I311" s="226"/>
      <c r="J311" s="225">
        <v>1916.67</v>
      </c>
      <c r="K311" s="226"/>
      <c r="L311" s="225">
        <v>3583.34</v>
      </c>
      <c r="M311" s="226"/>
      <c r="N311" s="227">
        <v>5250</v>
      </c>
    </row>
    <row r="312" spans="1:14" ht="38.25" x14ac:dyDescent="0.25">
      <c r="A312" s="138"/>
      <c r="B312" s="177"/>
      <c r="C312" s="198" t="s">
        <v>537</v>
      </c>
      <c r="D312" s="198" t="s">
        <v>515</v>
      </c>
      <c r="E312" s="198" t="s">
        <v>190</v>
      </c>
      <c r="F312" s="199" t="s">
        <v>191</v>
      </c>
      <c r="G312" s="224"/>
      <c r="H312" s="225">
        <v>151688.82999999999</v>
      </c>
      <c r="I312" s="226"/>
      <c r="J312" s="225">
        <v>304617.76</v>
      </c>
      <c r="K312" s="226"/>
      <c r="L312" s="225">
        <v>457546.69</v>
      </c>
      <c r="M312" s="226"/>
      <c r="N312" s="227">
        <v>610475.63</v>
      </c>
    </row>
    <row r="313" spans="1:14" ht="25.5" x14ac:dyDescent="0.25">
      <c r="A313" s="138"/>
      <c r="B313" s="177"/>
      <c r="C313" s="178" t="s">
        <v>538</v>
      </c>
      <c r="D313" s="178" t="s">
        <v>517</v>
      </c>
      <c r="E313" s="178" t="s">
        <v>539</v>
      </c>
      <c r="F313" s="182" t="s">
        <v>191</v>
      </c>
      <c r="G313" s="214"/>
      <c r="H313" s="218">
        <v>0</v>
      </c>
      <c r="I313" s="216"/>
      <c r="J313" s="218">
        <v>12775.33</v>
      </c>
      <c r="K313" s="216"/>
      <c r="L313" s="218">
        <v>25550.66</v>
      </c>
      <c r="M313" s="216"/>
      <c r="N313" s="220">
        <v>38326</v>
      </c>
    </row>
    <row r="314" spans="1:14" x14ac:dyDescent="0.25">
      <c r="A314" s="138" t="s">
        <v>71</v>
      </c>
      <c r="B314" s="137" t="s">
        <v>70</v>
      </c>
      <c r="C314" s="179"/>
      <c r="D314" s="179"/>
      <c r="E314" s="179"/>
      <c r="F314" s="230"/>
      <c r="G314" s="70"/>
      <c r="H314" s="72"/>
      <c r="I314" s="72"/>
      <c r="J314" s="72"/>
      <c r="K314" s="72"/>
      <c r="L314" s="72"/>
      <c r="M314" s="72"/>
      <c r="N314" s="74"/>
    </row>
    <row r="315" spans="1:14" x14ac:dyDescent="0.25">
      <c r="A315" s="138" t="s">
        <v>72</v>
      </c>
      <c r="B315" s="137" t="s">
        <v>12</v>
      </c>
      <c r="C315" s="139"/>
      <c r="D315" s="139"/>
      <c r="E315" s="139"/>
      <c r="F315" s="152"/>
      <c r="G315" s="153"/>
      <c r="H315" s="154"/>
      <c r="I315" s="154"/>
      <c r="J315" s="154"/>
      <c r="K315" s="154"/>
      <c r="L315" s="154"/>
      <c r="M315" s="154"/>
      <c r="N315" s="155"/>
    </row>
    <row r="316" spans="1:14" x14ac:dyDescent="0.25">
      <c r="A316" s="138" t="s">
        <v>74</v>
      </c>
      <c r="B316" s="137" t="s">
        <v>73</v>
      </c>
      <c r="C316" s="190"/>
      <c r="D316" s="190"/>
      <c r="E316" s="190"/>
      <c r="F316" s="245"/>
      <c r="G316" s="153">
        <v>109.75</v>
      </c>
      <c r="H316" s="154">
        <f>SUM(H317:H318)</f>
        <v>47.5</v>
      </c>
      <c r="I316" s="154">
        <v>738.54</v>
      </c>
      <c r="J316" s="154">
        <f>SUM(J317:J318)</f>
        <v>172.24</v>
      </c>
      <c r="K316" s="154">
        <v>738.54</v>
      </c>
      <c r="L316" s="154">
        <f>SUM(L317:L318)</f>
        <v>172.24</v>
      </c>
      <c r="M316" s="154">
        <v>1169.49</v>
      </c>
      <c r="N316" s="155">
        <f>SUM(N317:N318)</f>
        <v>328.73</v>
      </c>
    </row>
    <row r="317" spans="1:14" ht="38.25" x14ac:dyDescent="0.25">
      <c r="A317" s="138"/>
      <c r="B317" s="177"/>
      <c r="C317" s="191" t="s">
        <v>540</v>
      </c>
      <c r="D317" s="191" t="s">
        <v>541</v>
      </c>
      <c r="E317" s="191" t="s">
        <v>190</v>
      </c>
      <c r="F317" s="193" t="s">
        <v>542</v>
      </c>
      <c r="G317" s="234"/>
      <c r="H317" s="239">
        <v>0</v>
      </c>
      <c r="I317" s="236"/>
      <c r="J317" s="239">
        <v>124.74</v>
      </c>
      <c r="K317" s="236"/>
      <c r="L317" s="239">
        <v>124.74</v>
      </c>
      <c r="M317" s="236"/>
      <c r="N317" s="240">
        <v>249.48</v>
      </c>
    </row>
    <row r="318" spans="1:14" ht="38.25" x14ac:dyDescent="0.25">
      <c r="A318" s="138"/>
      <c r="B318" s="177"/>
      <c r="C318" s="178" t="s">
        <v>543</v>
      </c>
      <c r="D318" s="178" t="s">
        <v>541</v>
      </c>
      <c r="E318" s="178" t="s">
        <v>190</v>
      </c>
      <c r="F318" s="182" t="s">
        <v>542</v>
      </c>
      <c r="G318" s="233"/>
      <c r="H318" s="237">
        <v>47.5</v>
      </c>
      <c r="I318" s="235"/>
      <c r="J318" s="237">
        <v>47.5</v>
      </c>
      <c r="K318" s="235"/>
      <c r="L318" s="237">
        <v>47.5</v>
      </c>
      <c r="M318" s="235"/>
      <c r="N318" s="238">
        <v>79.25</v>
      </c>
    </row>
    <row r="319" spans="1:14" x14ac:dyDescent="0.25">
      <c r="A319" s="138" t="s">
        <v>76</v>
      </c>
      <c r="B319" s="137" t="s">
        <v>75</v>
      </c>
      <c r="C319" s="179"/>
      <c r="D319" s="179"/>
      <c r="E319" s="179"/>
      <c r="F319" s="230"/>
      <c r="G319" s="70"/>
      <c r="H319" s="72"/>
      <c r="I319" s="72"/>
      <c r="J319" s="72"/>
      <c r="K319" s="72"/>
      <c r="L319" s="72"/>
      <c r="M319" s="72"/>
      <c r="N319" s="74"/>
    </row>
    <row r="320" spans="1:14" x14ac:dyDescent="0.25">
      <c r="A320" s="138" t="s">
        <v>78</v>
      </c>
      <c r="B320" s="137" t="s">
        <v>77</v>
      </c>
      <c r="C320" s="190"/>
      <c r="D320" s="190"/>
      <c r="E320" s="190"/>
      <c r="F320" s="245"/>
      <c r="G320" s="70">
        <v>10935.14</v>
      </c>
      <c r="H320" s="72">
        <f>SUM(H321:H322)</f>
        <v>0.01</v>
      </c>
      <c r="I320" s="72">
        <v>11049.48</v>
      </c>
      <c r="J320" s="72">
        <f>SUM(J321:J322)</f>
        <v>2000</v>
      </c>
      <c r="K320" s="72">
        <v>11296.98</v>
      </c>
      <c r="L320" s="72">
        <f>SUM(L321:L322)</f>
        <v>3999.99</v>
      </c>
      <c r="M320" s="72">
        <v>58463.21</v>
      </c>
      <c r="N320" s="74">
        <f>SUM(N321:N322)</f>
        <v>6000</v>
      </c>
    </row>
    <row r="321" spans="1:14" ht="38.25" x14ac:dyDescent="0.25">
      <c r="A321" s="138"/>
      <c r="B321" s="177"/>
      <c r="C321" s="191" t="s">
        <v>544</v>
      </c>
      <c r="D321" s="191" t="s">
        <v>545</v>
      </c>
      <c r="E321" s="191" t="s">
        <v>546</v>
      </c>
      <c r="F321" s="193" t="s">
        <v>191</v>
      </c>
      <c r="G321" s="215"/>
      <c r="H321" s="222">
        <v>0</v>
      </c>
      <c r="I321" s="217"/>
      <c r="J321" s="222">
        <v>333.33</v>
      </c>
      <c r="K321" s="217"/>
      <c r="L321" s="222">
        <v>666.66</v>
      </c>
      <c r="M321" s="217"/>
      <c r="N321" s="223">
        <v>1000</v>
      </c>
    </row>
    <row r="322" spans="1:14" ht="38.25" x14ac:dyDescent="0.25">
      <c r="A322" s="138"/>
      <c r="B322" s="177"/>
      <c r="C322" s="178" t="s">
        <v>547</v>
      </c>
      <c r="D322" s="178" t="s">
        <v>548</v>
      </c>
      <c r="E322" s="178" t="s">
        <v>190</v>
      </c>
      <c r="F322" s="182" t="s">
        <v>191</v>
      </c>
      <c r="G322" s="214"/>
      <c r="H322" s="218">
        <v>0.01</v>
      </c>
      <c r="I322" s="216"/>
      <c r="J322" s="218">
        <v>1666.67</v>
      </c>
      <c r="K322" s="216"/>
      <c r="L322" s="218">
        <v>3333.33</v>
      </c>
      <c r="M322" s="216"/>
      <c r="N322" s="220">
        <v>5000</v>
      </c>
    </row>
    <row r="323" spans="1:14" x14ac:dyDescent="0.25">
      <c r="A323" s="138" t="s">
        <v>80</v>
      </c>
      <c r="B323" s="137" t="s">
        <v>79</v>
      </c>
      <c r="C323" s="180"/>
      <c r="D323" s="180"/>
      <c r="E323" s="180"/>
      <c r="F323" s="232"/>
      <c r="G323" s="70">
        <v>48875.49</v>
      </c>
      <c r="H323" s="72">
        <f>SUM(H324:H330)</f>
        <v>48175.71</v>
      </c>
      <c r="I323" s="72">
        <v>51026.87</v>
      </c>
      <c r="J323" s="72">
        <f>SUM(J324:J330)</f>
        <v>57160.2</v>
      </c>
      <c r="K323" s="72">
        <v>55556.55</v>
      </c>
      <c r="L323" s="72">
        <f>SUM(L324:L330)</f>
        <v>66144.69</v>
      </c>
      <c r="M323" s="72">
        <v>62517.66</v>
      </c>
      <c r="N323" s="74">
        <f>SUM(N324:N330)</f>
        <v>87058.91</v>
      </c>
    </row>
    <row r="324" spans="1:14" ht="25.5" x14ac:dyDescent="0.25">
      <c r="A324" s="138"/>
      <c r="B324" s="177"/>
      <c r="C324" s="191" t="s">
        <v>549</v>
      </c>
      <c r="D324" s="191" t="s">
        <v>550</v>
      </c>
      <c r="E324" s="191" t="s">
        <v>190</v>
      </c>
      <c r="F324" s="193" t="s">
        <v>191</v>
      </c>
      <c r="G324" s="215"/>
      <c r="H324" s="222">
        <v>16000</v>
      </c>
      <c r="I324" s="217"/>
      <c r="J324" s="222">
        <v>16000</v>
      </c>
      <c r="K324" s="217"/>
      <c r="L324" s="222">
        <v>16000</v>
      </c>
      <c r="M324" s="217"/>
      <c r="N324" s="223">
        <v>16000</v>
      </c>
    </row>
    <row r="325" spans="1:14" ht="25.5" x14ac:dyDescent="0.25">
      <c r="A325" s="138"/>
      <c r="B325" s="177"/>
      <c r="C325" s="198" t="s">
        <v>551</v>
      </c>
      <c r="D325" s="198" t="s">
        <v>552</v>
      </c>
      <c r="E325" s="198" t="s">
        <v>553</v>
      </c>
      <c r="F325" s="199" t="s">
        <v>191</v>
      </c>
      <c r="G325" s="224"/>
      <c r="H325" s="225">
        <v>5763.45</v>
      </c>
      <c r="I325" s="226"/>
      <c r="J325" s="225">
        <v>11502.03</v>
      </c>
      <c r="K325" s="226"/>
      <c r="L325" s="225">
        <v>17240.61</v>
      </c>
      <c r="M325" s="226"/>
      <c r="N325" s="227">
        <v>22979.19</v>
      </c>
    </row>
    <row r="326" spans="1:14" ht="25.5" x14ac:dyDescent="0.25">
      <c r="A326" s="138"/>
      <c r="B326" s="177"/>
      <c r="C326" s="198" t="s">
        <v>554</v>
      </c>
      <c r="D326" s="198" t="s">
        <v>550</v>
      </c>
      <c r="E326" s="198" t="s">
        <v>190</v>
      </c>
      <c r="F326" s="199" t="s">
        <v>191</v>
      </c>
      <c r="G326" s="224"/>
      <c r="H326" s="225">
        <v>15510</v>
      </c>
      <c r="I326" s="226"/>
      <c r="J326" s="225">
        <v>15673.33</v>
      </c>
      <c r="K326" s="226"/>
      <c r="L326" s="225">
        <v>15836.66</v>
      </c>
      <c r="M326" s="226"/>
      <c r="N326" s="227">
        <v>16000</v>
      </c>
    </row>
    <row r="327" spans="1:14" ht="25.5" x14ac:dyDescent="0.25">
      <c r="A327" s="138"/>
      <c r="B327" s="177"/>
      <c r="C327" s="198" t="s">
        <v>555</v>
      </c>
      <c r="D327" s="198" t="s">
        <v>550</v>
      </c>
      <c r="E327" s="198" t="s">
        <v>190</v>
      </c>
      <c r="F327" s="199" t="s">
        <v>191</v>
      </c>
      <c r="G327" s="224"/>
      <c r="H327" s="225">
        <v>9752.26</v>
      </c>
      <c r="I327" s="226"/>
      <c r="J327" s="225">
        <v>9834.84</v>
      </c>
      <c r="K327" s="226"/>
      <c r="L327" s="225">
        <v>9917.42</v>
      </c>
      <c r="M327" s="226"/>
      <c r="N327" s="227">
        <v>10000</v>
      </c>
    </row>
    <row r="328" spans="1:14" ht="25.5" x14ac:dyDescent="0.25">
      <c r="A328" s="138"/>
      <c r="B328" s="177"/>
      <c r="C328" s="198" t="s">
        <v>556</v>
      </c>
      <c r="D328" s="198" t="s">
        <v>550</v>
      </c>
      <c r="E328" s="198" t="s">
        <v>190</v>
      </c>
      <c r="F328" s="199" t="s">
        <v>191</v>
      </c>
      <c r="G328" s="224"/>
      <c r="H328" s="225">
        <v>1000</v>
      </c>
      <c r="I328" s="226"/>
      <c r="J328" s="225">
        <v>1000</v>
      </c>
      <c r="K328" s="226"/>
      <c r="L328" s="225">
        <v>1000</v>
      </c>
      <c r="M328" s="226"/>
      <c r="N328" s="227">
        <v>1000</v>
      </c>
    </row>
    <row r="329" spans="1:14" ht="38.25" x14ac:dyDescent="0.25">
      <c r="A329" s="138"/>
      <c r="B329" s="177"/>
      <c r="C329" s="198" t="s">
        <v>557</v>
      </c>
      <c r="D329" s="198" t="s">
        <v>558</v>
      </c>
      <c r="E329" s="198" t="s">
        <v>559</v>
      </c>
      <c r="F329" s="199" t="s">
        <v>191</v>
      </c>
      <c r="G329" s="224"/>
      <c r="H329" s="225">
        <v>150</v>
      </c>
      <c r="I329" s="226"/>
      <c r="J329" s="225">
        <v>150</v>
      </c>
      <c r="K329" s="226"/>
      <c r="L329" s="225">
        <v>150</v>
      </c>
      <c r="M329" s="226"/>
      <c r="N329" s="227">
        <v>150</v>
      </c>
    </row>
    <row r="330" spans="1:14" ht="25.5" x14ac:dyDescent="0.25">
      <c r="A330" s="138"/>
      <c r="B330" s="177"/>
      <c r="C330" s="178" t="s">
        <v>560</v>
      </c>
      <c r="D330" s="178" t="s">
        <v>561</v>
      </c>
      <c r="E330" s="178" t="s">
        <v>562</v>
      </c>
      <c r="F330" s="182" t="s">
        <v>266</v>
      </c>
      <c r="G330" s="214"/>
      <c r="H330" s="218">
        <v>0</v>
      </c>
      <c r="I330" s="216"/>
      <c r="J330" s="218">
        <v>3000</v>
      </c>
      <c r="K330" s="216"/>
      <c r="L330" s="218">
        <v>6000</v>
      </c>
      <c r="M330" s="216"/>
      <c r="N330" s="220">
        <v>20929.72</v>
      </c>
    </row>
    <row r="331" spans="1:14" x14ac:dyDescent="0.25">
      <c r="A331" s="141" t="s">
        <v>62</v>
      </c>
      <c r="B331" s="143" t="s">
        <v>127</v>
      </c>
      <c r="C331" s="179"/>
      <c r="D331" s="179"/>
      <c r="E331" s="179"/>
      <c r="F331" s="230"/>
      <c r="G331" s="62">
        <f>SUM(G123:G323)</f>
        <v>805680.02999999991</v>
      </c>
      <c r="H331" s="63">
        <f>SUM(H323,H320,H319,H316,H315,H314,H295,H168,H146,H123)</f>
        <v>1058197.1499999999</v>
      </c>
      <c r="I331" s="63">
        <f>SUM(I323,I320,I319,I316,I315,I314,I295,I168,I146,I123)</f>
        <v>1714249.85</v>
      </c>
      <c r="J331" s="63">
        <f>SUM(J323,J320,J319,J316,J315,J314,J295,J168,J146,J123)</f>
        <v>2261732.1599999997</v>
      </c>
      <c r="K331" s="63">
        <f>SUM(K323,K320,K319,K316,K315,K314,K295,K168,K146,K123)</f>
        <v>2557615.2000000002</v>
      </c>
      <c r="L331" s="63">
        <f>SUM(L323,L320,L319,L316,L315,L314,L295,L168,L146,L123)</f>
        <v>3465142.4299999997</v>
      </c>
      <c r="M331" s="63">
        <f>SUM(M123:M323)</f>
        <v>3968363.2</v>
      </c>
      <c r="N331" s="64">
        <f>SUM(N323,N320,N319,N316,N315,N314,N295,N168,N146,N123)</f>
        <v>4756752.92</v>
      </c>
    </row>
    <row r="332" spans="1:14" x14ac:dyDescent="0.25">
      <c r="A332" s="138" t="s">
        <v>83</v>
      </c>
      <c r="B332" s="137" t="s">
        <v>82</v>
      </c>
      <c r="C332" s="139"/>
      <c r="D332" s="139"/>
      <c r="E332" s="139"/>
      <c r="F332" s="152"/>
      <c r="G332" s="58"/>
      <c r="H332" s="60"/>
      <c r="I332" s="72"/>
      <c r="J332" s="72"/>
      <c r="K332" s="72"/>
      <c r="L332" s="72"/>
      <c r="M332" s="72"/>
      <c r="N332" s="156"/>
    </row>
    <row r="333" spans="1:14" x14ac:dyDescent="0.25">
      <c r="A333" s="138" t="s">
        <v>85</v>
      </c>
      <c r="B333" s="137" t="s">
        <v>84</v>
      </c>
      <c r="C333" s="190"/>
      <c r="D333" s="190"/>
      <c r="E333" s="190"/>
      <c r="F333" s="245"/>
      <c r="G333" s="153">
        <v>207247.71</v>
      </c>
      <c r="H333" s="154">
        <f>SUM(H334:H361)</f>
        <v>153983.08000000002</v>
      </c>
      <c r="I333" s="154">
        <v>276006.39</v>
      </c>
      <c r="J333" s="154">
        <f>SUM(J334:J361)</f>
        <v>1799832.7600000002</v>
      </c>
      <c r="K333" s="154">
        <v>916199.8</v>
      </c>
      <c r="L333" s="154">
        <f>SUM(L334:L361)</f>
        <v>3686798.35</v>
      </c>
      <c r="M333" s="154">
        <v>1491136.21</v>
      </c>
      <c r="N333" s="155">
        <f>SUM(N334:N361)</f>
        <v>5846686.7299999995</v>
      </c>
    </row>
    <row r="334" spans="1:14" ht="25.5" x14ac:dyDescent="0.25">
      <c r="A334" s="138"/>
      <c r="B334" s="177"/>
      <c r="C334" s="191" t="s">
        <v>563</v>
      </c>
      <c r="D334" s="191" t="s">
        <v>564</v>
      </c>
      <c r="E334" s="191" t="s">
        <v>190</v>
      </c>
      <c r="F334" s="193" t="s">
        <v>266</v>
      </c>
      <c r="G334" s="234"/>
      <c r="H334" s="239">
        <v>34138.980000000003</v>
      </c>
      <c r="I334" s="236"/>
      <c r="J334" s="239">
        <v>200000</v>
      </c>
      <c r="K334" s="236"/>
      <c r="L334" s="239">
        <v>300000</v>
      </c>
      <c r="M334" s="236"/>
      <c r="N334" s="240">
        <v>434105.47</v>
      </c>
    </row>
    <row r="335" spans="1:14" ht="38.25" x14ac:dyDescent="0.25">
      <c r="A335" s="138"/>
      <c r="B335" s="177"/>
      <c r="C335" s="198" t="s">
        <v>565</v>
      </c>
      <c r="D335" s="198" t="s">
        <v>566</v>
      </c>
      <c r="E335" s="198" t="s">
        <v>567</v>
      </c>
      <c r="F335" s="199" t="s">
        <v>266</v>
      </c>
      <c r="G335" s="241"/>
      <c r="H335" s="242">
        <v>4681.99</v>
      </c>
      <c r="I335" s="243"/>
      <c r="J335" s="242">
        <v>13626.14</v>
      </c>
      <c r="K335" s="243"/>
      <c r="L335" s="242">
        <v>13626.14</v>
      </c>
      <c r="M335" s="243"/>
      <c r="N335" s="244">
        <v>13626.14</v>
      </c>
    </row>
    <row r="336" spans="1:14" ht="89.25" x14ac:dyDescent="0.25">
      <c r="A336" s="138"/>
      <c r="B336" s="177"/>
      <c r="C336" s="198" t="s">
        <v>568</v>
      </c>
      <c r="D336" s="198" t="s">
        <v>564</v>
      </c>
      <c r="E336" s="198" t="s">
        <v>190</v>
      </c>
      <c r="F336" s="199" t="s">
        <v>266</v>
      </c>
      <c r="G336" s="241"/>
      <c r="H336" s="242">
        <v>4593.84</v>
      </c>
      <c r="I336" s="243"/>
      <c r="J336" s="242">
        <v>46914.81</v>
      </c>
      <c r="K336" s="243"/>
      <c r="L336" s="242">
        <v>46914.81</v>
      </c>
      <c r="M336" s="243"/>
      <c r="N336" s="244">
        <v>46914.81</v>
      </c>
    </row>
    <row r="337" spans="1:14" ht="38.25" x14ac:dyDescent="0.25">
      <c r="A337" s="138"/>
      <c r="B337" s="177"/>
      <c r="C337" s="198" t="s">
        <v>569</v>
      </c>
      <c r="D337" s="198" t="s">
        <v>570</v>
      </c>
      <c r="E337" s="198" t="s">
        <v>190</v>
      </c>
      <c r="F337" s="199" t="s">
        <v>266</v>
      </c>
      <c r="G337" s="241"/>
      <c r="H337" s="242">
        <v>0</v>
      </c>
      <c r="I337" s="243"/>
      <c r="J337" s="242">
        <v>8052</v>
      </c>
      <c r="K337" s="243"/>
      <c r="L337" s="242">
        <v>8052</v>
      </c>
      <c r="M337" s="243"/>
      <c r="N337" s="244">
        <v>8052</v>
      </c>
    </row>
    <row r="338" spans="1:14" ht="38.25" x14ac:dyDescent="0.25">
      <c r="A338" s="138"/>
      <c r="B338" s="177"/>
      <c r="C338" s="198" t="s">
        <v>571</v>
      </c>
      <c r="D338" s="198" t="s">
        <v>572</v>
      </c>
      <c r="E338" s="198" t="s">
        <v>190</v>
      </c>
      <c r="F338" s="199" t="s">
        <v>266</v>
      </c>
      <c r="G338" s="241"/>
      <c r="H338" s="242">
        <v>12627</v>
      </c>
      <c r="I338" s="243"/>
      <c r="J338" s="242">
        <v>12627</v>
      </c>
      <c r="K338" s="243"/>
      <c r="L338" s="242">
        <v>12627</v>
      </c>
      <c r="M338" s="243"/>
      <c r="N338" s="244">
        <v>12627</v>
      </c>
    </row>
    <row r="339" spans="1:14" ht="51" x14ac:dyDescent="0.25">
      <c r="A339" s="138"/>
      <c r="B339" s="177"/>
      <c r="C339" s="198" t="s">
        <v>573</v>
      </c>
      <c r="D339" s="198" t="s">
        <v>566</v>
      </c>
      <c r="E339" s="198" t="s">
        <v>567</v>
      </c>
      <c r="F339" s="199" t="s">
        <v>266</v>
      </c>
      <c r="G339" s="241"/>
      <c r="H339" s="242">
        <v>15478.03</v>
      </c>
      <c r="I339" s="243"/>
      <c r="J339" s="242">
        <v>53520.47</v>
      </c>
      <c r="K339" s="243"/>
      <c r="L339" s="242">
        <v>53520.47</v>
      </c>
      <c r="M339" s="243"/>
      <c r="N339" s="244">
        <v>53520.47</v>
      </c>
    </row>
    <row r="340" spans="1:14" ht="25.5" x14ac:dyDescent="0.25">
      <c r="A340" s="138"/>
      <c r="B340" s="177"/>
      <c r="C340" s="198" t="s">
        <v>574</v>
      </c>
      <c r="D340" s="198" t="s">
        <v>575</v>
      </c>
      <c r="E340" s="198" t="s">
        <v>576</v>
      </c>
      <c r="F340" s="199" t="s">
        <v>266</v>
      </c>
      <c r="G340" s="241"/>
      <c r="H340" s="242">
        <v>0</v>
      </c>
      <c r="I340" s="243"/>
      <c r="J340" s="242">
        <v>24446.36</v>
      </c>
      <c r="K340" s="243"/>
      <c r="L340" s="242">
        <v>24446.36</v>
      </c>
      <c r="M340" s="243"/>
      <c r="N340" s="244">
        <v>24446.36</v>
      </c>
    </row>
    <row r="341" spans="1:14" ht="25.5" x14ac:dyDescent="0.25">
      <c r="A341" s="138"/>
      <c r="B341" s="177"/>
      <c r="C341" s="198" t="s">
        <v>577</v>
      </c>
      <c r="D341" s="198" t="s">
        <v>578</v>
      </c>
      <c r="E341" s="198" t="s">
        <v>190</v>
      </c>
      <c r="F341" s="199" t="s">
        <v>266</v>
      </c>
      <c r="G341" s="241"/>
      <c r="H341" s="242">
        <v>0</v>
      </c>
      <c r="I341" s="243"/>
      <c r="J341" s="242">
        <v>1525</v>
      </c>
      <c r="K341" s="243"/>
      <c r="L341" s="242">
        <v>1525</v>
      </c>
      <c r="M341" s="243"/>
      <c r="N341" s="244">
        <v>1525</v>
      </c>
    </row>
    <row r="342" spans="1:14" ht="38.25" x14ac:dyDescent="0.25">
      <c r="A342" s="138"/>
      <c r="B342" s="177"/>
      <c r="C342" s="198" t="s">
        <v>579</v>
      </c>
      <c r="D342" s="198" t="s">
        <v>566</v>
      </c>
      <c r="E342" s="198" t="s">
        <v>567</v>
      </c>
      <c r="F342" s="199" t="s">
        <v>266</v>
      </c>
      <c r="G342" s="241"/>
      <c r="H342" s="242">
        <v>2928</v>
      </c>
      <c r="I342" s="243"/>
      <c r="J342" s="242">
        <v>6100</v>
      </c>
      <c r="K342" s="243"/>
      <c r="L342" s="242">
        <v>6100</v>
      </c>
      <c r="M342" s="243"/>
      <c r="N342" s="244">
        <v>6100</v>
      </c>
    </row>
    <row r="343" spans="1:14" ht="51" x14ac:dyDescent="0.25">
      <c r="A343" s="138"/>
      <c r="B343" s="177"/>
      <c r="C343" s="198" t="s">
        <v>580</v>
      </c>
      <c r="D343" s="198" t="s">
        <v>578</v>
      </c>
      <c r="E343" s="198" t="s">
        <v>190</v>
      </c>
      <c r="F343" s="199" t="s">
        <v>266</v>
      </c>
      <c r="G343" s="241"/>
      <c r="H343" s="242">
        <v>0</v>
      </c>
      <c r="I343" s="243"/>
      <c r="J343" s="242">
        <v>20496</v>
      </c>
      <c r="K343" s="243"/>
      <c r="L343" s="242">
        <v>20496</v>
      </c>
      <c r="M343" s="243"/>
      <c r="N343" s="244">
        <v>20496</v>
      </c>
    </row>
    <row r="344" spans="1:14" ht="38.25" x14ac:dyDescent="0.25">
      <c r="A344" s="138"/>
      <c r="B344" s="177"/>
      <c r="C344" s="198" t="s">
        <v>581</v>
      </c>
      <c r="D344" s="198" t="s">
        <v>578</v>
      </c>
      <c r="E344" s="198" t="s">
        <v>190</v>
      </c>
      <c r="F344" s="199" t="s">
        <v>266</v>
      </c>
      <c r="G344" s="241"/>
      <c r="H344" s="242">
        <v>2562</v>
      </c>
      <c r="I344" s="243"/>
      <c r="J344" s="242">
        <v>2562</v>
      </c>
      <c r="K344" s="243"/>
      <c r="L344" s="242">
        <v>2562</v>
      </c>
      <c r="M344" s="243"/>
      <c r="N344" s="244">
        <v>2562</v>
      </c>
    </row>
    <row r="345" spans="1:14" ht="63.75" x14ac:dyDescent="0.25">
      <c r="A345" s="138"/>
      <c r="B345" s="177"/>
      <c r="C345" s="198" t="s">
        <v>582</v>
      </c>
      <c r="D345" s="198" t="s">
        <v>578</v>
      </c>
      <c r="E345" s="198" t="s">
        <v>190</v>
      </c>
      <c r="F345" s="199" t="s">
        <v>266</v>
      </c>
      <c r="G345" s="241"/>
      <c r="H345" s="242">
        <v>0</v>
      </c>
      <c r="I345" s="243"/>
      <c r="J345" s="242">
        <v>6710</v>
      </c>
      <c r="K345" s="243"/>
      <c r="L345" s="242">
        <v>6710</v>
      </c>
      <c r="M345" s="243"/>
      <c r="N345" s="244">
        <v>6710</v>
      </c>
    </row>
    <row r="346" spans="1:14" ht="76.5" x14ac:dyDescent="0.25">
      <c r="A346" s="138"/>
      <c r="B346" s="177"/>
      <c r="C346" s="198" t="s">
        <v>583</v>
      </c>
      <c r="D346" s="198" t="s">
        <v>578</v>
      </c>
      <c r="E346" s="198" t="s">
        <v>584</v>
      </c>
      <c r="F346" s="199" t="s">
        <v>266</v>
      </c>
      <c r="G346" s="241"/>
      <c r="H346" s="242">
        <v>0</v>
      </c>
      <c r="I346" s="243"/>
      <c r="J346" s="242">
        <v>3928.4</v>
      </c>
      <c r="K346" s="243"/>
      <c r="L346" s="242">
        <v>3928.4</v>
      </c>
      <c r="M346" s="243"/>
      <c r="N346" s="244">
        <v>3928.4</v>
      </c>
    </row>
    <row r="347" spans="1:14" x14ac:dyDescent="0.25">
      <c r="A347" s="138"/>
      <c r="B347" s="177"/>
      <c r="C347" s="198" t="s">
        <v>585</v>
      </c>
      <c r="D347" s="198" t="s">
        <v>586</v>
      </c>
      <c r="E347" s="198" t="s">
        <v>190</v>
      </c>
      <c r="F347" s="199" t="s">
        <v>266</v>
      </c>
      <c r="G347" s="241"/>
      <c r="H347" s="242">
        <v>4650</v>
      </c>
      <c r="I347" s="243"/>
      <c r="J347" s="242">
        <v>4650</v>
      </c>
      <c r="K347" s="243"/>
      <c r="L347" s="242">
        <v>4650</v>
      </c>
      <c r="M347" s="243"/>
      <c r="N347" s="244">
        <v>4650</v>
      </c>
    </row>
    <row r="348" spans="1:14" ht="38.25" x14ac:dyDescent="0.25">
      <c r="A348" s="138"/>
      <c r="B348" s="177"/>
      <c r="C348" s="198" t="s">
        <v>587</v>
      </c>
      <c r="D348" s="198" t="s">
        <v>566</v>
      </c>
      <c r="E348" s="198" t="s">
        <v>567</v>
      </c>
      <c r="F348" s="199" t="s">
        <v>266</v>
      </c>
      <c r="G348" s="241"/>
      <c r="H348" s="242">
        <v>0</v>
      </c>
      <c r="I348" s="243"/>
      <c r="J348" s="242">
        <v>20618</v>
      </c>
      <c r="K348" s="243"/>
      <c r="L348" s="242">
        <v>20618</v>
      </c>
      <c r="M348" s="243"/>
      <c r="N348" s="244">
        <v>20618</v>
      </c>
    </row>
    <row r="349" spans="1:14" ht="25.5" x14ac:dyDescent="0.25">
      <c r="A349" s="138"/>
      <c r="B349" s="177"/>
      <c r="C349" s="198" t="s">
        <v>588</v>
      </c>
      <c r="D349" s="198" t="s">
        <v>564</v>
      </c>
      <c r="E349" s="198" t="s">
        <v>190</v>
      </c>
      <c r="F349" s="199" t="s">
        <v>266</v>
      </c>
      <c r="G349" s="241"/>
      <c r="H349" s="242">
        <v>15579</v>
      </c>
      <c r="I349" s="243"/>
      <c r="J349" s="242">
        <v>500000</v>
      </c>
      <c r="K349" s="243"/>
      <c r="L349" s="242">
        <v>1000000</v>
      </c>
      <c r="M349" s="243"/>
      <c r="N349" s="244">
        <v>1679020.55</v>
      </c>
    </row>
    <row r="350" spans="1:14" ht="25.5" x14ac:dyDescent="0.25">
      <c r="A350" s="138"/>
      <c r="B350" s="177"/>
      <c r="C350" s="198" t="s">
        <v>589</v>
      </c>
      <c r="D350" s="198" t="s">
        <v>564</v>
      </c>
      <c r="E350" s="198" t="s">
        <v>590</v>
      </c>
      <c r="F350" s="199" t="s">
        <v>266</v>
      </c>
      <c r="G350" s="241"/>
      <c r="H350" s="242">
        <v>0</v>
      </c>
      <c r="I350" s="243"/>
      <c r="J350" s="242">
        <v>0</v>
      </c>
      <c r="K350" s="243"/>
      <c r="L350" s="242">
        <v>35000</v>
      </c>
      <c r="M350" s="243"/>
      <c r="N350" s="244">
        <v>35000</v>
      </c>
    </row>
    <row r="351" spans="1:14" ht="25.5" x14ac:dyDescent="0.25">
      <c r="A351" s="138"/>
      <c r="B351" s="177"/>
      <c r="C351" s="198" t="s">
        <v>591</v>
      </c>
      <c r="D351" s="198" t="s">
        <v>592</v>
      </c>
      <c r="E351" s="198" t="s">
        <v>593</v>
      </c>
      <c r="F351" s="199" t="s">
        <v>266</v>
      </c>
      <c r="G351" s="241"/>
      <c r="H351" s="242">
        <v>5300</v>
      </c>
      <c r="I351" s="243"/>
      <c r="J351" s="242">
        <v>28754</v>
      </c>
      <c r="K351" s="243"/>
      <c r="L351" s="242">
        <v>28754</v>
      </c>
      <c r="M351" s="243"/>
      <c r="N351" s="244">
        <v>28754</v>
      </c>
    </row>
    <row r="352" spans="1:14" ht="25.5" x14ac:dyDescent="0.25">
      <c r="A352" s="138"/>
      <c r="B352" s="177"/>
      <c r="C352" s="198" t="s">
        <v>594</v>
      </c>
      <c r="D352" s="198" t="s">
        <v>566</v>
      </c>
      <c r="E352" s="198" t="s">
        <v>567</v>
      </c>
      <c r="F352" s="199" t="s">
        <v>266</v>
      </c>
      <c r="G352" s="241"/>
      <c r="H352" s="242">
        <v>0</v>
      </c>
      <c r="I352" s="243"/>
      <c r="J352" s="242">
        <v>0</v>
      </c>
      <c r="K352" s="243"/>
      <c r="L352" s="242">
        <v>7551.9</v>
      </c>
      <c r="M352" s="243"/>
      <c r="N352" s="244">
        <v>7551.9</v>
      </c>
    </row>
    <row r="353" spans="1:14" ht="25.5" x14ac:dyDescent="0.25">
      <c r="A353" s="138"/>
      <c r="B353" s="177"/>
      <c r="C353" s="198" t="s">
        <v>595</v>
      </c>
      <c r="D353" s="198" t="s">
        <v>566</v>
      </c>
      <c r="E353" s="198" t="s">
        <v>567</v>
      </c>
      <c r="F353" s="199" t="s">
        <v>266</v>
      </c>
      <c r="G353" s="241"/>
      <c r="H353" s="242">
        <v>0</v>
      </c>
      <c r="I353" s="243"/>
      <c r="J353" s="242">
        <v>7640.71</v>
      </c>
      <c r="K353" s="243"/>
      <c r="L353" s="242">
        <v>7640.71</v>
      </c>
      <c r="M353" s="243"/>
      <c r="N353" s="244">
        <v>7640.71</v>
      </c>
    </row>
    <row r="354" spans="1:14" ht="25.5" x14ac:dyDescent="0.25">
      <c r="A354" s="138"/>
      <c r="B354" s="177"/>
      <c r="C354" s="198" t="s">
        <v>596</v>
      </c>
      <c r="D354" s="198" t="s">
        <v>564</v>
      </c>
      <c r="E354" s="198" t="s">
        <v>190</v>
      </c>
      <c r="F354" s="199" t="s">
        <v>266</v>
      </c>
      <c r="G354" s="241"/>
      <c r="H354" s="242">
        <v>4811.75</v>
      </c>
      <c r="I354" s="243"/>
      <c r="J354" s="242">
        <v>100000</v>
      </c>
      <c r="K354" s="243"/>
      <c r="L354" s="242">
        <v>200000</v>
      </c>
      <c r="M354" s="243"/>
      <c r="N354" s="244">
        <v>418331.5</v>
      </c>
    </row>
    <row r="355" spans="1:14" ht="51" x14ac:dyDescent="0.25">
      <c r="A355" s="138"/>
      <c r="B355" s="177"/>
      <c r="C355" s="198" t="s">
        <v>597</v>
      </c>
      <c r="D355" s="198" t="s">
        <v>566</v>
      </c>
      <c r="E355" s="198" t="s">
        <v>567</v>
      </c>
      <c r="F355" s="199" t="s">
        <v>266</v>
      </c>
      <c r="G355" s="241"/>
      <c r="H355" s="242">
        <v>0</v>
      </c>
      <c r="I355" s="243"/>
      <c r="J355" s="242">
        <v>15000</v>
      </c>
      <c r="K355" s="243"/>
      <c r="L355" s="242">
        <v>31436.1</v>
      </c>
      <c r="M355" s="243"/>
      <c r="N355" s="244">
        <v>31436.1</v>
      </c>
    </row>
    <row r="356" spans="1:14" ht="25.5" x14ac:dyDescent="0.25">
      <c r="A356" s="138"/>
      <c r="B356" s="177"/>
      <c r="C356" s="198" t="s">
        <v>598</v>
      </c>
      <c r="D356" s="198" t="s">
        <v>564</v>
      </c>
      <c r="E356" s="198" t="s">
        <v>190</v>
      </c>
      <c r="F356" s="199" t="s">
        <v>266</v>
      </c>
      <c r="G356" s="241"/>
      <c r="H356" s="242">
        <v>33297.550000000003</v>
      </c>
      <c r="I356" s="243"/>
      <c r="J356" s="242">
        <v>598803.64</v>
      </c>
      <c r="K356" s="243"/>
      <c r="L356" s="242">
        <v>1598803.64</v>
      </c>
      <c r="M356" s="243"/>
      <c r="N356" s="244">
        <v>2608514.1</v>
      </c>
    </row>
    <row r="357" spans="1:14" ht="25.5" x14ac:dyDescent="0.25">
      <c r="A357" s="138"/>
      <c r="B357" s="177"/>
      <c r="C357" s="198" t="s">
        <v>599</v>
      </c>
      <c r="D357" s="198" t="s">
        <v>566</v>
      </c>
      <c r="E357" s="198" t="s">
        <v>567</v>
      </c>
      <c r="F357" s="199" t="s">
        <v>266</v>
      </c>
      <c r="G357" s="241"/>
      <c r="H357" s="242">
        <v>0</v>
      </c>
      <c r="I357" s="243"/>
      <c r="J357" s="242">
        <v>0</v>
      </c>
      <c r="K357" s="243"/>
      <c r="L357" s="242">
        <v>35000</v>
      </c>
      <c r="M357" s="243"/>
      <c r="N357" s="244">
        <v>63372.58</v>
      </c>
    </row>
    <row r="358" spans="1:14" ht="25.5" x14ac:dyDescent="0.25">
      <c r="A358" s="138"/>
      <c r="B358" s="177"/>
      <c r="C358" s="198" t="s">
        <v>600</v>
      </c>
      <c r="D358" s="198" t="s">
        <v>564</v>
      </c>
      <c r="E358" s="198" t="s">
        <v>190</v>
      </c>
      <c r="F358" s="199" t="s">
        <v>266</v>
      </c>
      <c r="G358" s="241"/>
      <c r="H358" s="242">
        <v>9877.94</v>
      </c>
      <c r="I358" s="243"/>
      <c r="J358" s="242">
        <v>68516.23</v>
      </c>
      <c r="K358" s="243"/>
      <c r="L358" s="242">
        <v>138516.23000000001</v>
      </c>
      <c r="M358" s="243"/>
      <c r="N358" s="244">
        <v>218973.77</v>
      </c>
    </row>
    <row r="359" spans="1:14" ht="25.5" x14ac:dyDescent="0.25">
      <c r="A359" s="138"/>
      <c r="B359" s="177"/>
      <c r="C359" s="198" t="s">
        <v>601</v>
      </c>
      <c r="D359" s="198" t="s">
        <v>564</v>
      </c>
      <c r="E359" s="198" t="s">
        <v>602</v>
      </c>
      <c r="F359" s="199" t="s">
        <v>266</v>
      </c>
      <c r="G359" s="241"/>
      <c r="H359" s="242">
        <v>0</v>
      </c>
      <c r="I359" s="243"/>
      <c r="J359" s="242">
        <v>35000</v>
      </c>
      <c r="K359" s="243"/>
      <c r="L359" s="242">
        <v>48477.59</v>
      </c>
      <c r="M359" s="243"/>
      <c r="N359" s="244">
        <v>48477.59</v>
      </c>
    </row>
    <row r="360" spans="1:14" ht="51" x14ac:dyDescent="0.25">
      <c r="A360" s="138"/>
      <c r="B360" s="177"/>
      <c r="C360" s="198" t="s">
        <v>603</v>
      </c>
      <c r="D360" s="198" t="s">
        <v>564</v>
      </c>
      <c r="E360" s="198" t="s">
        <v>602</v>
      </c>
      <c r="F360" s="199" t="s">
        <v>266</v>
      </c>
      <c r="G360" s="241"/>
      <c r="H360" s="242">
        <v>2115</v>
      </c>
      <c r="I360" s="243"/>
      <c r="J360" s="242">
        <v>19000</v>
      </c>
      <c r="K360" s="243"/>
      <c r="L360" s="242">
        <v>28500</v>
      </c>
      <c r="M360" s="243"/>
      <c r="N360" s="244">
        <v>38390.28</v>
      </c>
    </row>
    <row r="361" spans="1:14" ht="51" x14ac:dyDescent="0.25">
      <c r="A361" s="138"/>
      <c r="B361" s="177"/>
      <c r="C361" s="178" t="s">
        <v>604</v>
      </c>
      <c r="D361" s="178" t="s">
        <v>572</v>
      </c>
      <c r="E361" s="178" t="s">
        <v>190</v>
      </c>
      <c r="F361" s="182" t="s">
        <v>266</v>
      </c>
      <c r="G361" s="233"/>
      <c r="H361" s="237">
        <v>1342</v>
      </c>
      <c r="I361" s="235"/>
      <c r="J361" s="237">
        <v>1342</v>
      </c>
      <c r="K361" s="235"/>
      <c r="L361" s="237">
        <v>1342</v>
      </c>
      <c r="M361" s="235"/>
      <c r="N361" s="238">
        <v>1342</v>
      </c>
    </row>
    <row r="362" spans="1:14" x14ac:dyDescent="0.25">
      <c r="A362" s="138" t="s">
        <v>86</v>
      </c>
      <c r="B362" s="137" t="s">
        <v>0</v>
      </c>
      <c r="C362" s="180"/>
      <c r="D362" s="180"/>
      <c r="E362" s="180"/>
      <c r="F362" s="232"/>
      <c r="G362" s="70">
        <v>10000</v>
      </c>
      <c r="H362" s="72">
        <v>19158.88</v>
      </c>
      <c r="I362" s="72">
        <v>10000</v>
      </c>
      <c r="J362" s="72">
        <v>19158.88</v>
      </c>
      <c r="K362" s="72">
        <v>10000</v>
      </c>
      <c r="L362" s="72">
        <v>44815.85</v>
      </c>
      <c r="M362" s="72">
        <v>35315.839999999997</v>
      </c>
      <c r="N362" s="74">
        <v>44815.85</v>
      </c>
    </row>
    <row r="363" spans="1:14" ht="25.5" x14ac:dyDescent="0.25">
      <c r="A363" s="138"/>
      <c r="B363" s="177"/>
      <c r="C363" s="180" t="s">
        <v>605</v>
      </c>
      <c r="D363" s="180" t="s">
        <v>606</v>
      </c>
      <c r="E363" s="180" t="s">
        <v>190</v>
      </c>
      <c r="F363" s="184" t="s">
        <v>266</v>
      </c>
      <c r="G363" s="70"/>
      <c r="H363" s="219">
        <v>19158.88</v>
      </c>
      <c r="I363" s="72"/>
      <c r="J363" s="219">
        <v>19158.88</v>
      </c>
      <c r="K363" s="72"/>
      <c r="L363" s="219">
        <v>44815.85</v>
      </c>
      <c r="M363" s="72"/>
      <c r="N363" s="221">
        <v>44815.85</v>
      </c>
    </row>
    <row r="364" spans="1:14" x14ac:dyDescent="0.25">
      <c r="A364" s="138" t="s">
        <v>87</v>
      </c>
      <c r="B364" s="137" t="s">
        <v>1</v>
      </c>
      <c r="C364" s="180"/>
      <c r="D364" s="180"/>
      <c r="E364" s="180"/>
      <c r="F364" s="232"/>
      <c r="G364" s="70"/>
      <c r="H364" s="72">
        <v>30000</v>
      </c>
      <c r="I364" s="72"/>
      <c r="J364" s="72">
        <v>30000</v>
      </c>
      <c r="K364" s="72"/>
      <c r="L364" s="72">
        <v>30000</v>
      </c>
      <c r="M364" s="72"/>
      <c r="N364" s="74">
        <v>30000</v>
      </c>
    </row>
    <row r="365" spans="1:14" ht="38.25" x14ac:dyDescent="0.25">
      <c r="A365" s="138"/>
      <c r="B365" s="177"/>
      <c r="C365" s="180" t="s">
        <v>607</v>
      </c>
      <c r="D365" s="180" t="s">
        <v>608</v>
      </c>
      <c r="E365" s="180" t="s">
        <v>609</v>
      </c>
      <c r="F365" s="184" t="s">
        <v>266</v>
      </c>
      <c r="G365" s="70"/>
      <c r="H365" s="219">
        <v>30000</v>
      </c>
      <c r="I365" s="72"/>
      <c r="J365" s="219">
        <v>30000</v>
      </c>
      <c r="K365" s="72"/>
      <c r="L365" s="219">
        <v>30000</v>
      </c>
      <c r="M365" s="72"/>
      <c r="N365" s="221">
        <v>30000</v>
      </c>
    </row>
    <row r="366" spans="1:14" x14ac:dyDescent="0.25">
      <c r="A366" s="138" t="s">
        <v>89</v>
      </c>
      <c r="B366" s="137" t="s">
        <v>88</v>
      </c>
      <c r="C366" s="179"/>
      <c r="D366" s="179"/>
      <c r="E366" s="179"/>
      <c r="F366" s="230"/>
      <c r="G366" s="157"/>
      <c r="H366" s="158"/>
      <c r="I366" s="158"/>
      <c r="J366" s="158"/>
      <c r="K366" s="158"/>
      <c r="L366" s="158"/>
      <c r="M366" s="158"/>
      <c r="N366" s="159"/>
    </row>
    <row r="367" spans="1:14" x14ac:dyDescent="0.25">
      <c r="A367" s="141" t="s">
        <v>81</v>
      </c>
      <c r="B367" s="143" t="s">
        <v>126</v>
      </c>
      <c r="C367" s="139"/>
      <c r="D367" s="139"/>
      <c r="E367" s="139"/>
      <c r="F367" s="152"/>
      <c r="G367" s="62">
        <f>SUM(G332:G366)</f>
        <v>217247.71</v>
      </c>
      <c r="H367" s="63">
        <f>SUM(H366,H364,H362,H333,H332)</f>
        <v>203141.96000000002</v>
      </c>
      <c r="I367" s="63">
        <f>SUM(I332:I366)</f>
        <v>286006.39</v>
      </c>
      <c r="J367" s="63">
        <f>SUM(J366,J364,J362,J333,J332)</f>
        <v>1848991.6400000001</v>
      </c>
      <c r="K367" s="63">
        <f>SUM(K332:K366)</f>
        <v>926199.8</v>
      </c>
      <c r="L367" s="63">
        <f>SUM(L366,L364,L362,L333,L332)</f>
        <v>3761614.2</v>
      </c>
      <c r="M367" s="63">
        <f>SUM(M332:M366)</f>
        <v>1526452.05</v>
      </c>
      <c r="N367" s="64">
        <f>SUM(N366,N364,N362,N333,N332)</f>
        <v>5921502.5799999991</v>
      </c>
    </row>
    <row r="368" spans="1:14" x14ac:dyDescent="0.25">
      <c r="A368" s="138" t="s">
        <v>92</v>
      </c>
      <c r="B368" s="137" t="s">
        <v>91</v>
      </c>
      <c r="C368" s="139"/>
      <c r="D368" s="139"/>
      <c r="E368" s="139"/>
      <c r="F368" s="152"/>
      <c r="G368" s="70"/>
      <c r="H368" s="72"/>
      <c r="I368" s="72"/>
      <c r="J368" s="72"/>
      <c r="K368" s="72"/>
      <c r="L368" s="72"/>
      <c r="M368" s="72"/>
      <c r="N368" s="74"/>
    </row>
    <row r="369" spans="1:14" x14ac:dyDescent="0.25">
      <c r="A369" s="138" t="s">
        <v>94</v>
      </c>
      <c r="B369" s="137" t="s">
        <v>93</v>
      </c>
      <c r="C369" s="139"/>
      <c r="D369" s="139"/>
      <c r="E369" s="139"/>
      <c r="F369" s="152"/>
      <c r="G369" s="70"/>
      <c r="H369" s="72"/>
      <c r="I369" s="72"/>
      <c r="J369" s="72"/>
      <c r="K369" s="72"/>
      <c r="L369" s="72"/>
      <c r="M369" s="72"/>
      <c r="N369" s="74"/>
    </row>
    <row r="370" spans="1:14" x14ac:dyDescent="0.25">
      <c r="A370" s="138" t="s">
        <v>96</v>
      </c>
      <c r="B370" s="137" t="s">
        <v>95</v>
      </c>
      <c r="C370" s="139"/>
      <c r="D370" s="139"/>
      <c r="E370" s="139"/>
      <c r="F370" s="152"/>
      <c r="G370" s="70"/>
      <c r="H370" s="72"/>
      <c r="I370" s="72"/>
      <c r="J370" s="72"/>
      <c r="K370" s="72"/>
      <c r="L370" s="72"/>
      <c r="M370" s="72"/>
      <c r="N370" s="74"/>
    </row>
    <row r="371" spans="1:14" x14ac:dyDescent="0.25">
      <c r="A371" s="138" t="s">
        <v>98</v>
      </c>
      <c r="B371" s="137" t="s">
        <v>97</v>
      </c>
      <c r="C371" s="139"/>
      <c r="D371" s="139"/>
      <c r="E371" s="139"/>
      <c r="F371" s="152"/>
      <c r="G371" s="70"/>
      <c r="H371" s="72"/>
      <c r="I371" s="72"/>
      <c r="J371" s="72"/>
      <c r="K371" s="72"/>
      <c r="L371" s="72"/>
      <c r="M371" s="72"/>
      <c r="N371" s="74"/>
    </row>
    <row r="372" spans="1:14" x14ac:dyDescent="0.25">
      <c r="A372" s="141" t="s">
        <v>90</v>
      </c>
      <c r="B372" s="143" t="s">
        <v>125</v>
      </c>
      <c r="C372" s="139"/>
      <c r="D372" s="139"/>
      <c r="E372" s="139"/>
      <c r="F372" s="152"/>
      <c r="G372" s="62">
        <f>SUM(G368:G371)</f>
        <v>0</v>
      </c>
      <c r="H372" s="160">
        <f>SUM(H371,H370,H369,H368)</f>
        <v>0</v>
      </c>
      <c r="I372" s="160">
        <f>SUM(I368:I371)</f>
        <v>0</v>
      </c>
      <c r="J372" s="160">
        <f>SUM(J371,J370,J369,J368)</f>
        <v>0</v>
      </c>
      <c r="K372" s="160">
        <f>SUM(K368:K371)</f>
        <v>0</v>
      </c>
      <c r="L372" s="160">
        <f>SUM(L371,L370,L369,L368)</f>
        <v>0</v>
      </c>
      <c r="M372" s="160">
        <f>SUM(M368:M371)</f>
        <v>0</v>
      </c>
      <c r="N372" s="161">
        <f>SUM(N371,N370,N369,N368)</f>
        <v>0</v>
      </c>
    </row>
    <row r="373" spans="1:14" x14ac:dyDescent="0.25">
      <c r="A373" s="138" t="s">
        <v>101</v>
      </c>
      <c r="B373" s="137" t="s">
        <v>100</v>
      </c>
      <c r="C373" s="139"/>
      <c r="D373" s="139"/>
      <c r="E373" s="139"/>
      <c r="F373" s="152"/>
      <c r="G373" s="70"/>
      <c r="H373" s="72"/>
      <c r="I373" s="72"/>
      <c r="J373" s="72"/>
      <c r="K373" s="72"/>
      <c r="L373" s="72"/>
      <c r="M373" s="72"/>
      <c r="N373" s="74"/>
    </row>
    <row r="374" spans="1:14" x14ac:dyDescent="0.25">
      <c r="A374" s="138" t="s">
        <v>103</v>
      </c>
      <c r="B374" s="137" t="s">
        <v>102</v>
      </c>
      <c r="C374" s="139"/>
      <c r="D374" s="139"/>
      <c r="E374" s="139"/>
      <c r="F374" s="152"/>
      <c r="G374" s="70"/>
      <c r="H374" s="72"/>
      <c r="I374" s="72"/>
      <c r="J374" s="72"/>
      <c r="K374" s="72"/>
      <c r="L374" s="72"/>
      <c r="M374" s="72"/>
      <c r="N374" s="74"/>
    </row>
    <row r="375" spans="1:14" x14ac:dyDescent="0.25">
      <c r="A375" s="138" t="s">
        <v>105</v>
      </c>
      <c r="B375" s="137" t="s">
        <v>104</v>
      </c>
      <c r="C375" s="190"/>
      <c r="D375" s="190"/>
      <c r="E375" s="190"/>
      <c r="F375" s="245"/>
      <c r="G375" s="70">
        <v>3088.98</v>
      </c>
      <c r="H375" s="72">
        <f>SUM(H376:H377)</f>
        <v>3151.23</v>
      </c>
      <c r="I375" s="72">
        <v>34030.6</v>
      </c>
      <c r="J375" s="72">
        <f>SUM(J376:J377)</f>
        <v>7476.5300000000007</v>
      </c>
      <c r="K375" s="72">
        <v>34030.6</v>
      </c>
      <c r="L375" s="72">
        <f>SUM(L376:L377)</f>
        <v>7476.5300000000007</v>
      </c>
      <c r="M375" s="72">
        <v>62242.21</v>
      </c>
      <c r="N375" s="74">
        <f>SUM(N376:N377)</f>
        <v>14953.05</v>
      </c>
    </row>
    <row r="376" spans="1:14" ht="38.25" x14ac:dyDescent="0.25">
      <c r="A376" s="138"/>
      <c r="B376" s="177"/>
      <c r="C376" s="191" t="s">
        <v>610</v>
      </c>
      <c r="D376" s="191" t="s">
        <v>611</v>
      </c>
      <c r="E376" s="191" t="s">
        <v>190</v>
      </c>
      <c r="F376" s="193" t="s">
        <v>542</v>
      </c>
      <c r="G376" s="215"/>
      <c r="H376" s="222">
        <v>0</v>
      </c>
      <c r="I376" s="217"/>
      <c r="J376" s="222">
        <v>4317.42</v>
      </c>
      <c r="K376" s="217"/>
      <c r="L376" s="222">
        <v>4317.42</v>
      </c>
      <c r="M376" s="217"/>
      <c r="N376" s="223">
        <v>8634.84</v>
      </c>
    </row>
    <row r="377" spans="1:14" ht="38.25" x14ac:dyDescent="0.25">
      <c r="A377" s="138"/>
      <c r="B377" s="177"/>
      <c r="C377" s="178" t="s">
        <v>612</v>
      </c>
      <c r="D377" s="178" t="s">
        <v>613</v>
      </c>
      <c r="E377" s="178" t="s">
        <v>190</v>
      </c>
      <c r="F377" s="182" t="s">
        <v>542</v>
      </c>
      <c r="G377" s="214"/>
      <c r="H377" s="218">
        <v>3151.23</v>
      </c>
      <c r="I377" s="216"/>
      <c r="J377" s="218">
        <v>3159.11</v>
      </c>
      <c r="K377" s="216"/>
      <c r="L377" s="218">
        <v>3159.11</v>
      </c>
      <c r="M377" s="216"/>
      <c r="N377" s="220">
        <v>6318.21</v>
      </c>
    </row>
    <row r="378" spans="1:14" x14ac:dyDescent="0.25">
      <c r="A378" s="138" t="s">
        <v>107</v>
      </c>
      <c r="B378" s="137" t="s">
        <v>106</v>
      </c>
      <c r="C378" s="179"/>
      <c r="D378" s="179"/>
      <c r="E378" s="179"/>
      <c r="F378" s="230"/>
      <c r="G378" s="70"/>
      <c r="H378" s="72"/>
      <c r="I378" s="72"/>
      <c r="J378" s="72"/>
      <c r="K378" s="72"/>
      <c r="L378" s="72"/>
      <c r="M378" s="72"/>
      <c r="N378" s="74"/>
    </row>
    <row r="379" spans="1:14" x14ac:dyDescent="0.25">
      <c r="A379" s="138" t="s">
        <v>109</v>
      </c>
      <c r="B379" s="137" t="s">
        <v>108</v>
      </c>
      <c r="C379" s="139"/>
      <c r="D379" s="139"/>
      <c r="E379" s="139"/>
      <c r="F379" s="152"/>
      <c r="G379" s="70"/>
      <c r="H379" s="72"/>
      <c r="I379" s="72"/>
      <c r="J379" s="72"/>
      <c r="K379" s="72"/>
      <c r="L379" s="72"/>
      <c r="M379" s="72"/>
      <c r="N379" s="74"/>
    </row>
    <row r="380" spans="1:14" x14ac:dyDescent="0.25">
      <c r="A380" s="141" t="s">
        <v>99</v>
      </c>
      <c r="B380" s="143" t="s">
        <v>124</v>
      </c>
      <c r="C380" s="139"/>
      <c r="D380" s="139"/>
      <c r="E380" s="139"/>
      <c r="F380" s="152"/>
      <c r="G380" s="162">
        <f>SUM(G373:G379)</f>
        <v>3088.98</v>
      </c>
      <c r="H380" s="160">
        <f>SUM(H379,H378,H375,H374,H373)</f>
        <v>3151.23</v>
      </c>
      <c r="I380" s="160">
        <f>SUM(I373:I379)</f>
        <v>34030.6</v>
      </c>
      <c r="J380" s="160">
        <f>SUM(J379,J378,J375,J374,J373)</f>
        <v>7476.5300000000007</v>
      </c>
      <c r="K380" s="160">
        <f>SUM(K379,K378,K375,K374,K373)</f>
        <v>34030.6</v>
      </c>
      <c r="L380" s="160">
        <f>SUM(L379,L378,L375,L374,L373)</f>
        <v>7476.5300000000007</v>
      </c>
      <c r="M380" s="160">
        <f>SUM(M379,M378,M375,M374,M373)</f>
        <v>62242.21</v>
      </c>
      <c r="N380" s="161">
        <f>SUM(N379,N378,N375,N374,N373)</f>
        <v>14953.05</v>
      </c>
    </row>
    <row r="381" spans="1:14" x14ac:dyDescent="0.25">
      <c r="A381" s="138" t="s">
        <v>168</v>
      </c>
      <c r="B381" s="163" t="s">
        <v>175</v>
      </c>
      <c r="C381" s="164"/>
      <c r="D381" s="164"/>
      <c r="E381" s="164"/>
      <c r="F381" s="165"/>
      <c r="G381" s="70"/>
      <c r="H381" s="72"/>
      <c r="I381" s="72"/>
      <c r="J381" s="72"/>
      <c r="K381" s="72"/>
      <c r="L381" s="72"/>
      <c r="M381" s="72"/>
      <c r="N381" s="74"/>
    </row>
    <row r="382" spans="1:14" ht="30" x14ac:dyDescent="0.25">
      <c r="A382" s="141" t="s">
        <v>176</v>
      </c>
      <c r="B382" s="166" t="s">
        <v>128</v>
      </c>
      <c r="C382" s="164"/>
      <c r="D382" s="164"/>
      <c r="E382" s="164"/>
      <c r="F382" s="165"/>
      <c r="G382" s="167">
        <f t="shared" ref="G382:N382" si="8">G381</f>
        <v>0</v>
      </c>
      <c r="H382" s="168">
        <f t="shared" si="8"/>
        <v>0</v>
      </c>
      <c r="I382" s="168">
        <f t="shared" si="8"/>
        <v>0</v>
      </c>
      <c r="J382" s="168">
        <f t="shared" si="8"/>
        <v>0</v>
      </c>
      <c r="K382" s="168">
        <f t="shared" si="8"/>
        <v>0</v>
      </c>
      <c r="L382" s="168">
        <f t="shared" si="8"/>
        <v>0</v>
      </c>
      <c r="M382" s="168">
        <f t="shared" si="8"/>
        <v>0</v>
      </c>
      <c r="N382" s="169">
        <f t="shared" si="8"/>
        <v>0</v>
      </c>
    </row>
    <row r="383" spans="1:14" x14ac:dyDescent="0.25">
      <c r="A383" s="138" t="s">
        <v>112</v>
      </c>
      <c r="B383" s="137" t="s">
        <v>111</v>
      </c>
      <c r="C383" s="190"/>
      <c r="D383" s="190"/>
      <c r="E383" s="190"/>
      <c r="F383" s="245"/>
      <c r="G383" s="70">
        <v>134528.46</v>
      </c>
      <c r="H383" s="72">
        <f>SUM(H384:H390)</f>
        <v>176084.99</v>
      </c>
      <c r="I383" s="72">
        <v>238261.89</v>
      </c>
      <c r="J383" s="72">
        <f>SUM(J384:J390)</f>
        <v>390455.94</v>
      </c>
      <c r="K383" s="72">
        <v>352252.03</v>
      </c>
      <c r="L383" s="72">
        <f>SUM(L384:L390)</f>
        <v>604826.89</v>
      </c>
      <c r="M383" s="72">
        <v>569756.18999999994</v>
      </c>
      <c r="N383" s="74">
        <f>SUM(N384:N390)</f>
        <v>841422.54</v>
      </c>
    </row>
    <row r="384" spans="1:14" ht="38.25" x14ac:dyDescent="0.25">
      <c r="A384" s="138"/>
      <c r="B384" s="177"/>
      <c r="C384" s="191" t="s">
        <v>614</v>
      </c>
      <c r="D384" s="191" t="s">
        <v>615</v>
      </c>
      <c r="E384" s="191" t="s">
        <v>616</v>
      </c>
      <c r="F384" s="193" t="s">
        <v>292</v>
      </c>
      <c r="G384" s="215"/>
      <c r="H384" s="222">
        <v>31678.83</v>
      </c>
      <c r="I384" s="217"/>
      <c r="J384" s="222">
        <v>49175.18</v>
      </c>
      <c r="K384" s="217"/>
      <c r="L384" s="222">
        <v>66671.53</v>
      </c>
      <c r="M384" s="217"/>
      <c r="N384" s="223">
        <v>90000</v>
      </c>
    </row>
    <row r="385" spans="1:14" ht="38.25" x14ac:dyDescent="0.25">
      <c r="A385" s="138"/>
      <c r="B385" s="177"/>
      <c r="C385" s="198" t="s">
        <v>617</v>
      </c>
      <c r="D385" s="198" t="s">
        <v>618</v>
      </c>
      <c r="E385" s="198" t="s">
        <v>619</v>
      </c>
      <c r="F385" s="199" t="s">
        <v>191</v>
      </c>
      <c r="G385" s="224"/>
      <c r="H385" s="225">
        <v>65909.7</v>
      </c>
      <c r="I385" s="226"/>
      <c r="J385" s="225">
        <v>210606.47</v>
      </c>
      <c r="K385" s="226"/>
      <c r="L385" s="225">
        <v>355303.24</v>
      </c>
      <c r="M385" s="226"/>
      <c r="N385" s="227">
        <v>500000</v>
      </c>
    </row>
    <row r="386" spans="1:14" ht="51" x14ac:dyDescent="0.25">
      <c r="A386" s="138"/>
      <c r="B386" s="177"/>
      <c r="C386" s="198" t="s">
        <v>620</v>
      </c>
      <c r="D386" s="198" t="s">
        <v>621</v>
      </c>
      <c r="E386" s="198" t="s">
        <v>622</v>
      </c>
      <c r="F386" s="199" t="s">
        <v>292</v>
      </c>
      <c r="G386" s="224"/>
      <c r="H386" s="225">
        <v>62763.63</v>
      </c>
      <c r="I386" s="226"/>
      <c r="J386" s="225">
        <v>91934.54</v>
      </c>
      <c r="K386" s="226"/>
      <c r="L386" s="225">
        <v>121105.45</v>
      </c>
      <c r="M386" s="226"/>
      <c r="N386" s="227">
        <v>160000</v>
      </c>
    </row>
    <row r="387" spans="1:14" ht="51" x14ac:dyDescent="0.25">
      <c r="A387" s="138"/>
      <c r="B387" s="177"/>
      <c r="C387" s="198" t="s">
        <v>623</v>
      </c>
      <c r="D387" s="198" t="s">
        <v>621</v>
      </c>
      <c r="E387" s="198" t="s">
        <v>622</v>
      </c>
      <c r="F387" s="199" t="s">
        <v>292</v>
      </c>
      <c r="G387" s="224"/>
      <c r="H387" s="225">
        <v>7128.11</v>
      </c>
      <c r="I387" s="226"/>
      <c r="J387" s="225">
        <v>19989.68</v>
      </c>
      <c r="K387" s="226"/>
      <c r="L387" s="225">
        <v>32851.25</v>
      </c>
      <c r="M387" s="226"/>
      <c r="N387" s="227">
        <v>50000</v>
      </c>
    </row>
    <row r="388" spans="1:14" ht="38.25" x14ac:dyDescent="0.25">
      <c r="A388" s="138"/>
      <c r="B388" s="177"/>
      <c r="C388" s="198" t="s">
        <v>624</v>
      </c>
      <c r="D388" s="198" t="s">
        <v>625</v>
      </c>
      <c r="E388" s="198" t="s">
        <v>626</v>
      </c>
      <c r="F388" s="199" t="s">
        <v>292</v>
      </c>
      <c r="G388" s="224"/>
      <c r="H388" s="225">
        <v>1182.18</v>
      </c>
      <c r="I388" s="226"/>
      <c r="J388" s="225">
        <v>8327.5300000000007</v>
      </c>
      <c r="K388" s="226"/>
      <c r="L388" s="225">
        <v>15472.88</v>
      </c>
      <c r="M388" s="226"/>
      <c r="N388" s="227">
        <v>25000</v>
      </c>
    </row>
    <row r="389" spans="1:14" ht="25.5" x14ac:dyDescent="0.25">
      <c r="A389" s="138"/>
      <c r="B389" s="177"/>
      <c r="C389" s="198" t="s">
        <v>627</v>
      </c>
      <c r="D389" s="198" t="s">
        <v>628</v>
      </c>
      <c r="E389" s="198" t="s">
        <v>190</v>
      </c>
      <c r="F389" s="199" t="s">
        <v>191</v>
      </c>
      <c r="G389" s="224"/>
      <c r="H389" s="225">
        <v>4422.54</v>
      </c>
      <c r="I389" s="226"/>
      <c r="J389" s="225">
        <v>4422.54</v>
      </c>
      <c r="K389" s="226"/>
      <c r="L389" s="225">
        <v>4422.54</v>
      </c>
      <c r="M389" s="226"/>
      <c r="N389" s="227">
        <v>4422.54</v>
      </c>
    </row>
    <row r="390" spans="1:14" ht="38.25" x14ac:dyDescent="0.25">
      <c r="A390" s="138"/>
      <c r="B390" s="177"/>
      <c r="C390" s="178" t="s">
        <v>629</v>
      </c>
      <c r="D390" s="178" t="s">
        <v>630</v>
      </c>
      <c r="E390" s="178" t="s">
        <v>631</v>
      </c>
      <c r="F390" s="182" t="s">
        <v>191</v>
      </c>
      <c r="G390" s="214"/>
      <c r="H390" s="218">
        <v>3000</v>
      </c>
      <c r="I390" s="216"/>
      <c r="J390" s="218">
        <v>6000</v>
      </c>
      <c r="K390" s="216"/>
      <c r="L390" s="218">
        <v>9000</v>
      </c>
      <c r="M390" s="216"/>
      <c r="N390" s="220">
        <v>12000</v>
      </c>
    </row>
    <row r="391" spans="1:14" x14ac:dyDescent="0.25">
      <c r="A391" s="138" t="s">
        <v>114</v>
      </c>
      <c r="B391" s="137" t="s">
        <v>113</v>
      </c>
      <c r="C391" s="180"/>
      <c r="D391" s="180"/>
      <c r="E391" s="180"/>
      <c r="F391" s="232"/>
      <c r="G391" s="70">
        <v>1241.83</v>
      </c>
      <c r="H391" s="72">
        <f>SUM(H392:H393)</f>
        <v>4688.91</v>
      </c>
      <c r="I391" s="72">
        <v>3104.85</v>
      </c>
      <c r="J391" s="72">
        <f>SUM(J392:J393)</f>
        <v>23458.76</v>
      </c>
      <c r="K391" s="72">
        <v>7284.27</v>
      </c>
      <c r="L391" s="72">
        <f>SUM(L392:L393)</f>
        <v>42228.61</v>
      </c>
      <c r="M391" s="72">
        <v>9198.7000000000007</v>
      </c>
      <c r="N391" s="74">
        <f>SUM(N392:N393)</f>
        <v>60998.45</v>
      </c>
    </row>
    <row r="392" spans="1:14" ht="25.5" x14ac:dyDescent="0.25">
      <c r="A392" s="138"/>
      <c r="B392" s="177"/>
      <c r="C392" s="191" t="s">
        <v>632</v>
      </c>
      <c r="D392" s="191" t="s">
        <v>633</v>
      </c>
      <c r="E392" s="191" t="s">
        <v>634</v>
      </c>
      <c r="F392" s="193" t="s">
        <v>191</v>
      </c>
      <c r="G392" s="215"/>
      <c r="H392" s="222">
        <v>3600</v>
      </c>
      <c r="I392" s="217"/>
      <c r="J392" s="222">
        <v>5837.5</v>
      </c>
      <c r="K392" s="217"/>
      <c r="L392" s="222">
        <v>8075</v>
      </c>
      <c r="M392" s="217"/>
      <c r="N392" s="223">
        <v>10312.5</v>
      </c>
    </row>
    <row r="393" spans="1:14" ht="25.5" x14ac:dyDescent="0.25">
      <c r="A393" s="138"/>
      <c r="B393" s="177"/>
      <c r="C393" s="178" t="s">
        <v>635</v>
      </c>
      <c r="D393" s="178" t="s">
        <v>636</v>
      </c>
      <c r="E393" s="178" t="s">
        <v>637</v>
      </c>
      <c r="F393" s="182" t="s">
        <v>191</v>
      </c>
      <c r="G393" s="214"/>
      <c r="H393" s="218">
        <v>1088.9100000000001</v>
      </c>
      <c r="I393" s="216"/>
      <c r="J393" s="218">
        <v>17621.259999999998</v>
      </c>
      <c r="K393" s="216"/>
      <c r="L393" s="218">
        <v>34153.61</v>
      </c>
      <c r="M393" s="216"/>
      <c r="N393" s="220">
        <v>50685.95</v>
      </c>
    </row>
    <row r="394" spans="1:14" x14ac:dyDescent="0.25">
      <c r="A394" s="141" t="s">
        <v>110</v>
      </c>
      <c r="B394" s="143" t="s">
        <v>123</v>
      </c>
      <c r="C394" s="179"/>
      <c r="D394" s="179"/>
      <c r="E394" s="179"/>
      <c r="F394" s="230"/>
      <c r="G394" s="170">
        <f t="shared" ref="G394:N394" si="9">+G383+G391</f>
        <v>135770.28999999998</v>
      </c>
      <c r="H394" s="171">
        <f t="shared" si="9"/>
        <v>180773.9</v>
      </c>
      <c r="I394" s="171">
        <f t="shared" si="9"/>
        <v>241366.74000000002</v>
      </c>
      <c r="J394" s="171">
        <f t="shared" si="9"/>
        <v>413914.7</v>
      </c>
      <c r="K394" s="171">
        <f t="shared" si="9"/>
        <v>359536.30000000005</v>
      </c>
      <c r="L394" s="171">
        <f t="shared" si="9"/>
        <v>647055.5</v>
      </c>
      <c r="M394" s="171">
        <f t="shared" si="9"/>
        <v>578954.8899999999</v>
      </c>
      <c r="N394" s="172">
        <f t="shared" si="9"/>
        <v>902420.99</v>
      </c>
    </row>
    <row r="395" spans="1:14" ht="17.25" x14ac:dyDescent="0.25">
      <c r="A395" s="173" t="s">
        <v>137</v>
      </c>
      <c r="B395" s="37" t="s">
        <v>144</v>
      </c>
      <c r="C395" s="130"/>
      <c r="D395" s="130"/>
      <c r="E395" s="130"/>
      <c r="F395" s="131"/>
      <c r="G395" s="174"/>
      <c r="H395" s="175">
        <v>0</v>
      </c>
      <c r="I395" s="175"/>
      <c r="J395" s="175">
        <v>0</v>
      </c>
      <c r="K395" s="175"/>
      <c r="L395" s="175">
        <v>0</v>
      </c>
      <c r="M395" s="175"/>
      <c r="N395" s="176">
        <v>0</v>
      </c>
    </row>
    <row r="396" spans="1:14" x14ac:dyDescent="0.25">
      <c r="A396" s="259" t="s">
        <v>132</v>
      </c>
      <c r="B396" s="260"/>
      <c r="C396" s="132"/>
      <c r="D396" s="132"/>
      <c r="E396" s="132"/>
      <c r="F396" s="132"/>
      <c r="G396" s="122">
        <f t="shared" ref="G396:N396" si="10">+G395+G394+G382+G380+G372+G367+G331</f>
        <v>1161787.0099999998</v>
      </c>
      <c r="H396" s="123">
        <f t="shared" si="10"/>
        <v>1445264.24</v>
      </c>
      <c r="I396" s="123">
        <f t="shared" si="10"/>
        <v>2275653.58</v>
      </c>
      <c r="J396" s="123">
        <f t="shared" si="10"/>
        <v>4532115.0299999993</v>
      </c>
      <c r="K396" s="123">
        <f t="shared" si="10"/>
        <v>3877381.9000000004</v>
      </c>
      <c r="L396" s="123">
        <f t="shared" si="10"/>
        <v>7881288.6600000001</v>
      </c>
      <c r="M396" s="123">
        <f t="shared" si="10"/>
        <v>6136012.3499999996</v>
      </c>
      <c r="N396" s="124">
        <f t="shared" si="10"/>
        <v>11595629.539999999</v>
      </c>
    </row>
    <row r="397" spans="1:14" x14ac:dyDescent="0.25">
      <c r="A397" s="259" t="s">
        <v>174</v>
      </c>
      <c r="B397" s="260"/>
      <c r="C397" s="129"/>
      <c r="D397" s="129"/>
      <c r="E397" s="129"/>
      <c r="F397" s="129"/>
      <c r="G397" s="2"/>
      <c r="H397" s="87">
        <v>20000</v>
      </c>
      <c r="I397" s="3"/>
      <c r="J397" s="87">
        <v>95000</v>
      </c>
      <c r="K397" s="3"/>
      <c r="L397" s="87">
        <v>95000</v>
      </c>
      <c r="M397" s="3"/>
      <c r="N397" s="89">
        <v>95000</v>
      </c>
    </row>
    <row r="398" spans="1:14" x14ac:dyDescent="0.25">
      <c r="A398" s="17"/>
      <c r="B398" s="42"/>
      <c r="C398" s="42"/>
      <c r="D398" s="42"/>
      <c r="E398" s="42"/>
      <c r="F398" s="42"/>
      <c r="G398" s="43"/>
      <c r="H398" s="43"/>
      <c r="I398" s="43"/>
      <c r="J398" s="43"/>
      <c r="K398" s="43"/>
      <c r="L398" s="43"/>
      <c r="M398" s="43"/>
      <c r="N398" s="44"/>
    </row>
    <row r="399" spans="1:14" x14ac:dyDescent="0.25">
      <c r="A399" s="45"/>
      <c r="B399" s="46" t="s">
        <v>129</v>
      </c>
      <c r="C399" s="133"/>
      <c r="D399" s="133"/>
      <c r="E399" s="133"/>
      <c r="F399" s="133"/>
      <c r="G399" s="123">
        <f t="shared" ref="G399:N399" si="11">+G117-G396</f>
        <v>2504739.08</v>
      </c>
      <c r="H399" s="123">
        <f t="shared" si="11"/>
        <v>1932512.91</v>
      </c>
      <c r="I399" s="123">
        <f t="shared" si="11"/>
        <v>3438163.6899999995</v>
      </c>
      <c r="J399" s="123">
        <f t="shared" si="11"/>
        <v>850025.58000000101</v>
      </c>
      <c r="K399" s="123">
        <f t="shared" si="11"/>
        <v>2541549.9499999993</v>
      </c>
      <c r="L399" s="123">
        <f t="shared" si="11"/>
        <v>531405.75</v>
      </c>
      <c r="M399" s="123">
        <f t="shared" si="11"/>
        <v>2557846.3899999987</v>
      </c>
      <c r="N399" s="124">
        <f t="shared" si="11"/>
        <v>1684748.8599999994</v>
      </c>
    </row>
    <row r="400" spans="1:14" s="23" customFormat="1" x14ac:dyDescent="0.2">
      <c r="A400" s="45"/>
      <c r="B400" s="46" t="s">
        <v>163</v>
      </c>
      <c r="C400" s="134"/>
      <c r="D400" s="134"/>
      <c r="E400" s="134"/>
      <c r="F400" s="134"/>
      <c r="G400" s="4"/>
      <c r="H400" s="127">
        <f>+H118-H397</f>
        <v>128653.44</v>
      </c>
      <c r="I400" s="5"/>
      <c r="J400" s="127">
        <f>+J118-J397</f>
        <v>132653.44</v>
      </c>
      <c r="K400" s="5"/>
      <c r="L400" s="127">
        <f>+L118-L397</f>
        <v>132653.44</v>
      </c>
      <c r="M400" s="5"/>
      <c r="N400" s="125">
        <f>+N118-N397</f>
        <v>132653.44</v>
      </c>
    </row>
    <row r="401" spans="1:14" s="23" customFormat="1" x14ac:dyDescent="0.25">
      <c r="A401" s="47"/>
      <c r="B401" s="46" t="s">
        <v>134</v>
      </c>
      <c r="C401" s="133"/>
      <c r="D401" s="133"/>
      <c r="E401" s="133"/>
      <c r="F401" s="133"/>
      <c r="G401" s="123">
        <v>0</v>
      </c>
      <c r="H401" s="123">
        <f>IF(H399&lt;0,-H399,0)</f>
        <v>0</v>
      </c>
      <c r="I401" s="123">
        <v>0</v>
      </c>
      <c r="J401" s="123">
        <f>IF(J399&lt;0,-J399,0)</f>
        <v>0</v>
      </c>
      <c r="K401" s="123">
        <v>0</v>
      </c>
      <c r="L401" s="123">
        <f>IF(L399&lt;0,-L399,0)</f>
        <v>0</v>
      </c>
      <c r="M401" s="123">
        <v>0</v>
      </c>
      <c r="N401" s="126">
        <f>IF(N399&lt;0,-N399,0)</f>
        <v>0</v>
      </c>
    </row>
    <row r="402" spans="1:14" s="48" customFormat="1" ht="21" customHeight="1" x14ac:dyDescent="0.2">
      <c r="A402" s="273" t="s">
        <v>149</v>
      </c>
      <c r="B402" s="273"/>
      <c r="C402" s="273"/>
      <c r="D402" s="273"/>
      <c r="E402" s="273"/>
      <c r="F402" s="273"/>
      <c r="G402" s="273"/>
      <c r="H402" s="273"/>
      <c r="I402" s="273"/>
      <c r="J402" s="273"/>
      <c r="K402" s="273"/>
      <c r="L402" s="273"/>
      <c r="M402" s="273"/>
      <c r="N402" s="273"/>
    </row>
    <row r="403" spans="1:14" s="48" customFormat="1" ht="21" customHeight="1" x14ac:dyDescent="0.2">
      <c r="A403" s="274" t="s">
        <v>151</v>
      </c>
      <c r="B403" s="274"/>
      <c r="C403" s="274"/>
      <c r="D403" s="274"/>
      <c r="E403" s="274"/>
      <c r="F403" s="274"/>
      <c r="G403" s="274"/>
      <c r="H403" s="274"/>
      <c r="I403" s="274"/>
      <c r="J403" s="274"/>
      <c r="K403" s="274"/>
      <c r="L403" s="274"/>
      <c r="M403" s="274"/>
      <c r="N403" s="274"/>
    </row>
    <row r="404" spans="1:14" s="48" customFormat="1" ht="21" customHeight="1" x14ac:dyDescent="0.2">
      <c r="A404" s="264" t="s">
        <v>167</v>
      </c>
      <c r="B404" s="264"/>
      <c r="C404" s="264"/>
      <c r="D404" s="264"/>
      <c r="E404" s="264"/>
      <c r="F404" s="264"/>
      <c r="G404" s="264"/>
      <c r="H404" s="264"/>
      <c r="I404" s="264"/>
      <c r="J404" s="264"/>
      <c r="K404" s="264"/>
      <c r="L404" s="264"/>
      <c r="M404" s="264"/>
      <c r="N404" s="264"/>
    </row>
  </sheetData>
  <sheetProtection password="D3C7" sheet="1" objects="1" scenarios="1"/>
  <mergeCells count="39">
    <mergeCell ref="A396:B396"/>
    <mergeCell ref="A397:B397"/>
    <mergeCell ref="A402:N402"/>
    <mergeCell ref="A403:N403"/>
    <mergeCell ref="A404:N404"/>
    <mergeCell ref="F120:F122"/>
    <mergeCell ref="G120:N120"/>
    <mergeCell ref="G121:H121"/>
    <mergeCell ref="I121:J121"/>
    <mergeCell ref="K121:L121"/>
    <mergeCell ref="M121:N121"/>
    <mergeCell ref="E120:E122"/>
    <mergeCell ref="A118:B118"/>
    <mergeCell ref="A120:A122"/>
    <mergeCell ref="B120:B122"/>
    <mergeCell ref="C120:C122"/>
    <mergeCell ref="D120:D122"/>
    <mergeCell ref="A117:B117"/>
    <mergeCell ref="A8:N8"/>
    <mergeCell ref="A9:N9"/>
    <mergeCell ref="A11:A13"/>
    <mergeCell ref="B11:B13"/>
    <mergeCell ref="C11:C13"/>
    <mergeCell ref="D11:D13"/>
    <mergeCell ref="E11:E13"/>
    <mergeCell ref="F11:F13"/>
    <mergeCell ref="G11:N11"/>
    <mergeCell ref="G12:H12"/>
    <mergeCell ref="I12:J12"/>
    <mergeCell ref="K12:L12"/>
    <mergeCell ref="M12:N12"/>
    <mergeCell ref="A115:B115"/>
    <mergeCell ref="A116:B116"/>
    <mergeCell ref="A7:N7"/>
    <mergeCell ref="B1:N2"/>
    <mergeCell ref="A3:N3"/>
    <mergeCell ref="A4:N4"/>
    <mergeCell ref="A5:N5"/>
    <mergeCell ref="A6:N6"/>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Viola Jaccond</cp:lastModifiedBy>
  <cp:lastPrinted>2025-01-31T15:01:04Z</cp:lastPrinted>
  <dcterms:created xsi:type="dcterms:W3CDTF">2015-02-26T11:29:02Z</dcterms:created>
  <dcterms:modified xsi:type="dcterms:W3CDTF">2025-04-10T09:48:18Z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