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GRESSONEYSJ\02SEGRE\02SEGRETERIA\TRASPARENZA E ANTICORRUZIONE\02-programma della trasparenza_sito\trasparenza sito anno 2024\Ammontare debito imprese creditrici\"/>
    </mc:Choice>
  </mc:AlternateContent>
  <xr:revisionPtr revIDLastSave="0" documentId="8_{CAB43E1C-DCD5-437A-9F69-4DA2F0A32BBB}" xr6:coauthVersionLast="36" xr6:coauthVersionMax="36" xr10:uidLastSave="{00000000-0000-0000-0000-000000000000}"/>
  <bookViews>
    <workbookView xWindow="32760" yWindow="135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Debiti!$A$1:$AC$115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</workbook>
</file>

<file path=xl/calcChain.xml><?xml version="1.0" encoding="utf-8"?>
<calcChain xmlns="http://schemas.openxmlformats.org/spreadsheetml/2006/main">
  <c r="C9" i="6" l="1"/>
  <c r="G9" i="6"/>
  <c r="C10" i="6"/>
  <c r="C11" i="6"/>
  <c r="G11" i="6"/>
  <c r="C13" i="6"/>
  <c r="G13" i="6" s="1"/>
  <c r="G15" i="6"/>
  <c r="L15" i="6"/>
  <c r="J11" i="7"/>
  <c r="AD11" i="7"/>
  <c r="J12" i="7"/>
  <c r="AD12" i="7"/>
  <c r="J13" i="7"/>
  <c r="AD13" i="7"/>
  <c r="J14" i="7"/>
  <c r="AD14" i="7"/>
  <c r="J15" i="7"/>
  <c r="AD15" i="7"/>
  <c r="J16" i="7"/>
  <c r="AD16" i="7"/>
  <c r="J17" i="7"/>
  <c r="AD17" i="7"/>
  <c r="J18" i="7"/>
  <c r="AD18" i="7"/>
  <c r="J19" i="7"/>
  <c r="AD19" i="7"/>
  <c r="J20" i="7"/>
  <c r="AD20" i="7"/>
  <c r="J21" i="7"/>
  <c r="AD21" i="7"/>
  <c r="J22" i="7"/>
  <c r="AD22" i="7"/>
  <c r="J23" i="7"/>
  <c r="AD23" i="7"/>
  <c r="J24" i="7"/>
  <c r="AD24" i="7"/>
  <c r="J25" i="7"/>
  <c r="AD25" i="7"/>
  <c r="J26" i="7"/>
  <c r="AD26" i="7"/>
  <c r="J27" i="7"/>
  <c r="AD27" i="7"/>
  <c r="J28" i="7"/>
  <c r="AD28" i="7"/>
  <c r="J29" i="7"/>
  <c r="AD29" i="7"/>
  <c r="J30" i="7"/>
  <c r="AD30" i="7"/>
  <c r="J31" i="7"/>
  <c r="AD31" i="7"/>
  <c r="J32" i="7"/>
  <c r="AD32" i="7"/>
  <c r="J33" i="7"/>
  <c r="AD33" i="7"/>
  <c r="J34" i="7"/>
  <c r="AD34" i="7"/>
  <c r="J35" i="7"/>
  <c r="AD35" i="7"/>
  <c r="J36" i="7"/>
  <c r="AD36" i="7"/>
  <c r="J37" i="7"/>
  <c r="AD37" i="7"/>
  <c r="J38" i="7"/>
  <c r="AD38" i="7"/>
  <c r="J39" i="7"/>
  <c r="AD39" i="7"/>
  <c r="J40" i="7"/>
  <c r="AD40" i="7"/>
  <c r="J41" i="7"/>
  <c r="AD41" i="7"/>
  <c r="J42" i="7"/>
  <c r="AD42" i="7"/>
  <c r="J43" i="7"/>
  <c r="AD43" i="7"/>
  <c r="J44" i="7"/>
  <c r="AD44" i="7"/>
  <c r="J45" i="7"/>
  <c r="AD45" i="7"/>
  <c r="J46" i="7"/>
  <c r="AD46" i="7"/>
  <c r="J47" i="7"/>
  <c r="AD47" i="7"/>
  <c r="J48" i="7"/>
  <c r="AD48" i="7"/>
  <c r="J49" i="7"/>
  <c r="AD49" i="7"/>
  <c r="J50" i="7"/>
  <c r="AD50" i="7"/>
  <c r="J51" i="7"/>
  <c r="AD51" i="7"/>
  <c r="AD56" i="7" s="1"/>
  <c r="G6" i="7" s="1"/>
  <c r="C7" i="6" s="1"/>
  <c r="L13" i="6" s="1"/>
  <c r="E5" i="6" s="1"/>
  <c r="J52" i="7"/>
  <c r="AD52" i="7"/>
  <c r="J53" i="7"/>
  <c r="AD53" i="7"/>
  <c r="J54" i="7"/>
  <c r="AD54" i="7"/>
  <c r="G56" i="7"/>
  <c r="G5" i="7" s="1"/>
  <c r="H8" i="8"/>
</calcChain>
</file>

<file path=xl/sharedStrings.xml><?xml version="1.0" encoding="utf-8"?>
<sst xmlns="http://schemas.openxmlformats.org/spreadsheetml/2006/main" count="1029" uniqueCount="344">
  <si>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</si>
  <si>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</si>
  <si>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</si>
  <si>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</si>
  <si>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</si>
  <si>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</si>
  <si>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</si>
  <si>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</si>
  <si>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</si>
  <si>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</si>
  <si>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</si>
  <si>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</si>
  <si>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</si>
  <si>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</si>
  <si>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</si>
  <si>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</si>
  <si>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</si>
  <si>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</si>
  <si>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</si>
  <si>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</si>
  <si>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</si>
  <si>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</si>
  <si>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</si>
  <si>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</si>
  <si>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</si>
  <si>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</si>
  <si>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</si>
  <si>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</si>
  <si>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</si>
  <si>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</si>
  <si>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</si>
  <si>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</si>
  <si>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</si>
  <si>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</si>
  <si>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</si>
  <si>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</si>
  <si>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</si>
  <si>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</si>
  <si>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</si>
  <si>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</si>
  <si>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</si>
  <si>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</si>
  <si>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</si>
  <si>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</si>
  <si>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</si>
  <si>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</si>
  <si>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</si>
  <si>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</si>
  <si>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</si>
  <si>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</si>
  <si>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</si>
  <si>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</si>
  <si>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</si>
  <si>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</si>
  <si>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</si>
  <si>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</si>
  <si>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</si>
  <si>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</si>
  <si>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</si>
  <si>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</si>
  <si>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</si>
  <si>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</si>
  <si>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</si>
  <si>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</si>
  <si>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</si>
  <si>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</si>
  <si>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</si>
  <si>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</si>
  <si>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</si>
  <si>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</si>
  <si>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</si>
  <si>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</si>
  <si>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31/12/2024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</si>
  <si>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</si>
  <si>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</si>
  <si>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</si>
  <si>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</si>
  <si>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</si>
  <si>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</si>
  <si>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</si>
  <si>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</si>
  <si>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</si>
  <si>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</si>
  <si>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</si>
  <si>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</si>
  <si>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</si>
  <si>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</si>
  <si>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</si>
  <si>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</si>
  <si>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</si>
  <si>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</si>
  <si>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</si>
  <si>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</si>
  <si>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</si>
  <si>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</si>
  <si>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</si>
  <si>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</si>
  <si>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</si>
  <si>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</si>
  <si>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</si>
  <si>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</si>
  <si>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</si>
  <si>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</si>
  <si>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</si>
  <si>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</si>
  <si>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</si>
  <si>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</si>
  <si>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</si>
  <si>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</si>
  <si>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</si>
  <si>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</si>
  <si>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</si>
  <si>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</si>
  <si>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</si>
  <si>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</si>
  <si>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Comune di Gressoney-Saint-Jean</t>
  </si>
  <si>
    <t>31/12/2024</t>
  </si>
  <si>
    <t>13</t>
  </si>
  <si>
    <t>20/12/2024</t>
  </si>
  <si>
    <t>Interventi vari di manutenzione straordinaria su immobili e strade comunali</t>
  </si>
  <si>
    <t>SI</t>
  </si>
  <si>
    <t>B3EAF7E0E1</t>
  </si>
  <si>
    <t>13650810848</t>
  </si>
  <si>
    <t>2024</t>
  </si>
  <si>
    <t>12625</t>
  </si>
  <si>
    <t>AGUETTAZ RENZO ARTIGIANO EDILE</t>
  </si>
  <si>
    <t>00532910072</t>
  </si>
  <si>
    <t>GTTRZC64A11A326F</t>
  </si>
  <si>
    <t>2</t>
  </si>
  <si>
    <t>SERVIZIO TECNICO</t>
  </si>
  <si>
    <t>2000401</t>
  </si>
  <si>
    <t/>
  </si>
  <si>
    <t>19/01/2025</t>
  </si>
  <si>
    <t>0002105719</t>
  </si>
  <si>
    <t>18/12/2024</t>
  </si>
  <si>
    <t>Servizio di conservazione documenti e dati digitali a conservatore accreditato AGID ANNO 2024</t>
  </si>
  <si>
    <t>ZC73D82CCE</t>
  </si>
  <si>
    <t>13631195475</t>
  </si>
  <si>
    <t>12528</t>
  </si>
  <si>
    <t>19/12/2024</t>
  </si>
  <si>
    <t>APKAPPA SRL</t>
  </si>
  <si>
    <t>08543640158</t>
  </si>
  <si>
    <t>1</t>
  </si>
  <si>
    <t>SERVIZIO FINANZIARIO</t>
  </si>
  <si>
    <t>1000302</t>
  </si>
  <si>
    <t>17/01/2025</t>
  </si>
  <si>
    <t>000000900036802D</t>
  </si>
  <si>
    <t>30/12/2024</t>
  </si>
  <si>
    <t>Pedaggi autostradali IVA</t>
  </si>
  <si>
    <t>Z223DF172E</t>
  </si>
  <si>
    <t>12742</t>
  </si>
  <si>
    <t>AUTOSTRADE PER L'ITALIA</t>
  </si>
  <si>
    <t>07516911000</t>
  </si>
  <si>
    <t>29/01/2025</t>
  </si>
  <si>
    <t>250/PA</t>
  </si>
  <si>
    <t>24/12/2024</t>
  </si>
  <si>
    <t>Fornitura, installazione e messa in servizio di una nuova stazione ripetitrice e di n. 5 radio portatili</t>
  </si>
  <si>
    <t>B26F8A80EE</t>
  </si>
  <si>
    <t>13673246724</t>
  </si>
  <si>
    <t>12700</t>
  </si>
  <si>
    <t>BPG RADIOCOMUNICAZIONI S.R.L.</t>
  </si>
  <si>
    <t>01032090076</t>
  </si>
  <si>
    <t>23/01/2025</t>
  </si>
  <si>
    <t>124/A</t>
  </si>
  <si>
    <t>09/12/2024</t>
  </si>
  <si>
    <t>DESTINAZIONE  SPORT HAUS PALAZZETTO DELLO SPORT Localita' Tschoarde, 1 11025 GRESSONEY ST. JEAN (AO)</t>
  </si>
  <si>
    <t>B4787DF0C6</t>
  </si>
  <si>
    <t>13630720200</t>
  </si>
  <si>
    <t>12526</t>
  </si>
  <si>
    <t>CARLO ANGELA SRL</t>
  </si>
  <si>
    <t>02694490018</t>
  </si>
  <si>
    <t>22/02</t>
  </si>
  <si>
    <t>28/12/2024</t>
  </si>
  <si>
    <t>Fornitura legname per staccionate e panchine</t>
  </si>
  <si>
    <t>B477C04834</t>
  </si>
  <si>
    <t>13688061601</t>
  </si>
  <si>
    <t>12739</t>
  </si>
  <si>
    <t>29/12/2024</t>
  </si>
  <si>
    <t>F.B. LEGNAMI SRL</t>
  </si>
  <si>
    <t>01159610078</t>
  </si>
  <si>
    <t>1000402</t>
  </si>
  <si>
    <t>28/01/2025</t>
  </si>
  <si>
    <t>17PA</t>
  </si>
  <si>
    <t>Incarico professionale di medico competente 2024</t>
  </si>
  <si>
    <t>NO</t>
  </si>
  <si>
    <t>13689108639</t>
  </si>
  <si>
    <t>12741</t>
  </si>
  <si>
    <t>Fabrizio PRIOD</t>
  </si>
  <si>
    <t>01014200073</t>
  </si>
  <si>
    <t>PRDFRZ63B08A326W</t>
  </si>
  <si>
    <t>*</t>
  </si>
  <si>
    <t>FPA 213/24</t>
  </si>
  <si>
    <t>27/12/2024</t>
  </si>
  <si>
    <t>Manichette UNI 45 MT 20 - Scuole</t>
  </si>
  <si>
    <t>B246F35FA5</t>
  </si>
  <si>
    <t>12735</t>
  </si>
  <si>
    <t>FAST SNC DI TRUSSARDI FABIO E STEFANO</t>
  </si>
  <si>
    <t>01081550079</t>
  </si>
  <si>
    <t>26/01/2025</t>
  </si>
  <si>
    <t>FPA 212/24</t>
  </si>
  <si>
    <t>Canone semestrale manutenzione antincendio - 2° semestre 2024</t>
  </si>
  <si>
    <t>ZE62CD69B5</t>
  </si>
  <si>
    <t>12733</t>
  </si>
  <si>
    <t>Canone semestrale manutenzione antincendio - 2° semestre 2024 Scuolabus</t>
  </si>
  <si>
    <t>Canone semestrale manutenzione antincendio - 2° semestre 2024 Gressoney Sport Haus</t>
  </si>
  <si>
    <t>240201038705</t>
  </si>
  <si>
    <t>Mutuo posizione n. 2.90.A6.0012 - Rata n. 28 - Quota capitale</t>
  </si>
  <si>
    <t>12086</t>
  </si>
  <si>
    <t>FINAOSTA SPA FINANZIARIA REGIONALE VALLE D'AOSTA</t>
  </si>
  <si>
    <t>00415280072</t>
  </si>
  <si>
    <t>08/01/2025</t>
  </si>
  <si>
    <t>Mutuo posizione n. 2.90.A6.0012 - Rata n. 28 - Quota Interessi</t>
  </si>
  <si>
    <t>Mutuo posizione n. 2.90.A6.0012 - Rata n. 28 - Bollo</t>
  </si>
  <si>
    <t>332/2024</t>
  </si>
  <si>
    <t>20240112 - COMUNE DI GRESSONEY SAINT JEAN - Consulenza in materia di contratti di diritto privato</t>
  </si>
  <si>
    <t>B3FCD72AB8</t>
  </si>
  <si>
    <t>13685277422</t>
  </si>
  <si>
    <t>12737</t>
  </si>
  <si>
    <t>Gandino Paire Studio Avvocati</t>
  </si>
  <si>
    <t>11271800010</t>
  </si>
  <si>
    <t>27/01/2025</t>
  </si>
  <si>
    <t>1623 PA</t>
  </si>
  <si>
    <t>FATTURA Assistenza triennale del servizio di rilevazione presenze in cloud. Determina a contrarre e contestuale affidamento diretto. CIG ZB93BE5E8E</t>
  </si>
  <si>
    <t>ZB93BE5E8E</t>
  </si>
  <si>
    <t>13703441084</t>
  </si>
  <si>
    <t>12857</t>
  </si>
  <si>
    <t>IN.VA S.P.A.</t>
  </si>
  <si>
    <t>00521690073</t>
  </si>
  <si>
    <t>30/01/2025</t>
  </si>
  <si>
    <t>1622 PA</t>
  </si>
  <si>
    <t>FATTURA Gestione e manutenzione di un sistema telefonico VoIP, comprensivo della fornitura di traffico telefonico per un periodo quinquennale. Determina a contrarre e contestuale affidamento diretto. CIG Z353 BFC039. Lettera contrattuale, ai sensi dell'ar</t>
  </si>
  <si>
    <t>Z353BFC039</t>
  </si>
  <si>
    <t>13703453534</t>
  </si>
  <si>
    <t>12858</t>
  </si>
  <si>
    <t>1621 PA</t>
  </si>
  <si>
    <t>Affidamento dei servizi di assistenza tecnica alla rete informatica comunale per il triennio 2022-2024.</t>
  </si>
  <si>
    <t>13703453438</t>
  </si>
  <si>
    <t>12859</t>
  </si>
  <si>
    <t>538/25</t>
  </si>
  <si>
    <t>Fornitura di catene da neve</t>
  </si>
  <si>
    <t>B4C17A6EED</t>
  </si>
  <si>
    <t>13702634645</t>
  </si>
  <si>
    <t>12847</t>
  </si>
  <si>
    <t>K2 S.R.L. CENTRO CATENE NEVE</t>
  </si>
  <si>
    <t>04587490154</t>
  </si>
  <si>
    <t>1010934659</t>
  </si>
  <si>
    <t>FOTOCOPIATRICI 31 - LOTTO 2 - 60 MESI - SCUOLE</t>
  </si>
  <si>
    <t>ZA72F37E32</t>
  </si>
  <si>
    <t>12708</t>
  </si>
  <si>
    <t>KYOCERA DOCUMENT SOLUTIONS ITALIA S.P.A.</t>
  </si>
  <si>
    <t>02973040963</t>
  </si>
  <si>
    <t>1010935497</t>
  </si>
  <si>
    <t>*In caso di esportazione extra EU questo prodotto può richiedere una licenza per l'esportazione. CONSIP 2 LOTTO 5 60 MESI</t>
  </si>
  <si>
    <t>Z163ACE6D3</t>
  </si>
  <si>
    <t>13701441648</t>
  </si>
  <si>
    <t>12841</t>
  </si>
  <si>
    <t>0002105733</t>
  </si>
  <si>
    <t>Servizio di accertamento e riscossione ordinaria e coattiva del canone patrimoniale di concessione, autorizzazione o esposizione pubblicitaria e contestuale variazione compensativa ai sensi dell'art. 175, comma 5 quater, lettera a) del D.lgs. 267/2000. Pe</t>
  </si>
  <si>
    <t>ZA631E9E01</t>
  </si>
  <si>
    <t>13700828535</t>
  </si>
  <si>
    <t>12823</t>
  </si>
  <si>
    <t>M.T. S.P.A.</t>
  </si>
  <si>
    <t>02638260402</t>
  </si>
  <si>
    <t>06907290156</t>
  </si>
  <si>
    <t>1/499</t>
  </si>
  <si>
    <t>Adesione al programma VeloCITY per la riduzione sistematica e costante della velocità nei centri urbani e la contestuale promozione della cultura della sicurezza stradale.</t>
  </si>
  <si>
    <t>Z25353F09E</t>
  </si>
  <si>
    <t>13691603357</t>
  </si>
  <si>
    <t>12764</t>
  </si>
  <si>
    <t>Noisicuri Project S.r.l.</t>
  </si>
  <si>
    <t>03491710988</t>
  </si>
  <si>
    <t>5224008294</t>
  </si>
  <si>
    <t>SEND - SALDO REPORT DI 10/2024</t>
  </si>
  <si>
    <t>13615352278</t>
  </si>
  <si>
    <t>12431</t>
  </si>
  <si>
    <t>16/12/2024</t>
  </si>
  <si>
    <t>Pagopa spa</t>
  </si>
  <si>
    <t>15376371009</t>
  </si>
  <si>
    <t>15/01/2025</t>
  </si>
  <si>
    <t>5224008711</t>
  </si>
  <si>
    <t>SEND ANTICIPO 50% COMMESSA DI 1/2025</t>
  </si>
  <si>
    <t>13653666237</t>
  </si>
  <si>
    <t>12627</t>
  </si>
  <si>
    <t>001514/M</t>
  </si>
  <si>
    <t>Affidamento servizio centralizzazione n. 3 parcometri Elite</t>
  </si>
  <si>
    <t>B1C4E2CC91</t>
  </si>
  <si>
    <t>13648712974</t>
  </si>
  <si>
    <t>12617</t>
  </si>
  <si>
    <t>PARK IT</t>
  </si>
  <si>
    <t>02770660542</t>
  </si>
  <si>
    <t>195</t>
  </si>
  <si>
    <t>23/12/2024</t>
  </si>
  <si>
    <t>Fornitura prodotti da ferramenta</t>
  </si>
  <si>
    <t>Z643DF446C</t>
  </si>
  <si>
    <t>13664529065</t>
  </si>
  <si>
    <t>12664</t>
  </si>
  <si>
    <t>RIAL EDOARDO</t>
  </si>
  <si>
    <t>00144610078</t>
  </si>
  <si>
    <t>RLIDRD53C01E379I</t>
  </si>
  <si>
    <t>22/01/2025</t>
  </si>
  <si>
    <t>359/41</t>
  </si>
  <si>
    <t>17/12/2024</t>
  </si>
  <si>
    <t>Sostituzione fotocellula presso edificio scolastico.</t>
  </si>
  <si>
    <t>ZA03645BB4</t>
  </si>
  <si>
    <t>12497</t>
  </si>
  <si>
    <t>S.V.A.M. ASCENSORI S.R.L.</t>
  </si>
  <si>
    <t>01022300071</t>
  </si>
  <si>
    <t>358/41</t>
  </si>
  <si>
    <t>Riparazione ascensore Villa Deslex</t>
  </si>
  <si>
    <t>13628802078</t>
  </si>
  <si>
    <t>12498</t>
  </si>
  <si>
    <t>44/2024</t>
  </si>
  <si>
    <t>Affidamento dei servizi di redazione della progettazione definitiva relativi ai lavori di sostituzione di tratti di acquedotto nella localita Eschlejo del Comune di Gressoney Saint Jean</t>
  </si>
  <si>
    <t>13679877009</t>
  </si>
  <si>
    <t>12723</t>
  </si>
  <si>
    <t>Studio Tecnico Porté Richard</t>
  </si>
  <si>
    <t>01231720077</t>
  </si>
  <si>
    <t>PRTRHR92E21A326N</t>
  </si>
  <si>
    <t>43/2024</t>
  </si>
  <si>
    <t>Affidamento dei servizi di redazione della progettazione definitiva relativi ai lavori di sostituzione di tratti di acquedotto nella localita Tshoarde del Comune di Gressoney Saint Jean</t>
  </si>
  <si>
    <t>13683451658</t>
  </si>
  <si>
    <t>12736</t>
  </si>
  <si>
    <t>000000900045713T</t>
  </si>
  <si>
    <t>Telepass IVA</t>
  </si>
  <si>
    <t>12743</t>
  </si>
  <si>
    <t>TELEPASS SPA</t>
  </si>
  <si>
    <t>09771701001</t>
  </si>
  <si>
    <t>FE-2024_712</t>
  </si>
  <si>
    <t>ZA238A615B</t>
  </si>
  <si>
    <t>13691775471</t>
  </si>
  <si>
    <t>12766</t>
  </si>
  <si>
    <t>Whynot S.r.l.</t>
  </si>
  <si>
    <t>12626930015</t>
  </si>
  <si>
    <t>24F0000006918</t>
  </si>
  <si>
    <t>12/12/2024</t>
  </si>
  <si>
    <t>SIM vasche acquedotto</t>
  </si>
  <si>
    <t>ZC1351D735</t>
  </si>
  <si>
    <t>12365</t>
  </si>
  <si>
    <t>14/12/2024</t>
  </si>
  <si>
    <t>Wind Tre S.p.A.</t>
  </si>
  <si>
    <t>13378520152</t>
  </si>
  <si>
    <t>02517580920</t>
  </si>
  <si>
    <t>13/01/2025</t>
  </si>
  <si>
    <t>TOTALE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</si>
</sst>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_-* #,##0_-;\-* #,##0_-;_-* &quot;-&quot;_-;_-@_-"/>
    <numFmt numFmtId="199" formatCode="_-[$€-2]\ * #,##0.00_-;\-[$€-2]\ * #,##0.00_-;_-[$€-2]\ * &quot;-&quot;??_-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AEBD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169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3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2" fillId="0" borderId="0" xfId="32" applyNumberFormat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30" borderId="21" xfId="0" applyNumberFormat="1" applyFont="1" applyFill="1" applyBorder="1" applyAlignment="1"/>
    <xf numFmtId="1" fontId="1" fillId="30" borderId="21" xfId="0" applyNumberFormat="1" applyFont="1" applyFill="1" applyBorder="1" applyAlignment="1"/>
    <xf numFmtId="1" fontId="1" fillId="30" borderId="14" xfId="0" applyNumberFormat="1" applyFont="1" applyFill="1" applyBorder="1" applyAlignment="1"/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</row>
    <row r="2" spans="1:12" s="62" customFormat="1" ht="23.1" customHeight="1" x14ac:dyDescent="0.2">
      <c r="A2" s="217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9" t="s">
        <v>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30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20" t="s">
        <v>55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30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2" t="s">
        <v>13</v>
      </c>
      <c r="AB4" s="223"/>
      <c r="AC4" s="223"/>
      <c r="AD4" s="223"/>
      <c r="AE4" s="223"/>
      <c r="AF4" s="223"/>
      <c r="AG4" s="224"/>
      <c r="AH4" s="32">
        <v>30</v>
      </c>
    </row>
    <row r="5" spans="1:34" s="15" customFormat="1" ht="23.1" customHeight="1" x14ac:dyDescent="0.2">
      <c r="A5" s="220" t="s">
        <v>14</v>
      </c>
      <c r="B5" s="221"/>
      <c r="C5" s="225"/>
      <c r="D5" s="220" t="s">
        <v>15</v>
      </c>
      <c r="E5" s="221"/>
      <c r="F5" s="221"/>
      <c r="G5" s="221"/>
      <c r="H5" s="225"/>
      <c r="I5" s="220" t="s">
        <v>16</v>
      </c>
      <c r="J5" s="221"/>
      <c r="K5" s="225"/>
      <c r="L5" s="220" t="s">
        <v>1</v>
      </c>
      <c r="M5" s="221"/>
      <c r="N5" s="221"/>
      <c r="O5" s="220" t="s">
        <v>17</v>
      </c>
      <c r="P5" s="225"/>
      <c r="Q5" s="220" t="s">
        <v>18</v>
      </c>
      <c r="R5" s="221"/>
      <c r="S5" s="221"/>
      <c r="T5" s="225"/>
      <c r="U5" s="220" t="s">
        <v>19</v>
      </c>
      <c r="V5" s="221"/>
      <c r="W5" s="221"/>
      <c r="X5" s="58" t="s">
        <v>47</v>
      </c>
      <c r="Y5" s="220" t="s">
        <v>20</v>
      </c>
      <c r="Z5" s="225"/>
      <c r="AA5" s="226" t="s">
        <v>41</v>
      </c>
      <c r="AB5" s="227"/>
      <c r="AC5" s="227"/>
      <c r="AD5" s="227"/>
      <c r="AE5" s="227"/>
      <c r="AF5" s="227"/>
      <c r="AG5" s="227"/>
      <c r="AH5" s="228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O5:P5"/>
    <mergeCell ref="Q5:T5"/>
    <mergeCell ref="U5:W5"/>
    <mergeCell ref="AA4:AG4"/>
    <mergeCell ref="Y5:Z5"/>
    <mergeCell ref="AA5:AH5"/>
    <mergeCell ref="A1:AH1"/>
    <mergeCell ref="A3:AH3"/>
    <mergeCell ref="A5:C5"/>
    <mergeCell ref="D5:H5"/>
    <mergeCell ref="I5:K5"/>
    <mergeCell ref="L5:N5"/>
  </mergeCells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4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7" t="s">
        <v>54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3"/>
      <c r="P3" s="233"/>
      <c r="Q3" s="233"/>
      <c r="R3" s="234"/>
    </row>
    <row r="4" spans="1:18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4"/>
    </row>
    <row r="5" spans="1:18" s="62" customFormat="1" ht="23.1" customHeight="1" x14ac:dyDescent="0.2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5" t="s">
        <v>13</v>
      </c>
      <c r="L5" s="236"/>
      <c r="M5" s="236"/>
      <c r="N5" s="236"/>
      <c r="O5" s="236"/>
      <c r="P5" s="236"/>
      <c r="Q5" s="237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6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6" t="s">
        <v>57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8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2"/>
      <c r="AE4" s="249"/>
      <c r="AF4" s="249"/>
      <c r="AG4" s="249"/>
      <c r="AH4" s="250"/>
      <c r="AI4" s="243"/>
    </row>
    <row r="5" spans="1:38" s="90" customFormat="1" ht="23.1" customHeight="1" x14ac:dyDescent="0.2">
      <c r="A5" s="226" t="s">
        <v>14</v>
      </c>
      <c r="B5" s="240"/>
      <c r="C5" s="241"/>
      <c r="D5" s="226" t="s">
        <v>15</v>
      </c>
      <c r="E5" s="240"/>
      <c r="F5" s="240"/>
      <c r="G5" s="240"/>
      <c r="H5" s="240"/>
      <c r="I5" s="240"/>
      <c r="J5" s="240"/>
      <c r="K5" s="241"/>
      <c r="L5" s="226" t="s">
        <v>16</v>
      </c>
      <c r="M5" s="240"/>
      <c r="N5" s="241"/>
      <c r="O5" s="226" t="s">
        <v>1</v>
      </c>
      <c r="P5" s="240"/>
      <c r="Q5" s="240"/>
      <c r="R5" s="226" t="s">
        <v>17</v>
      </c>
      <c r="S5" s="241"/>
      <c r="T5" s="226" t="s">
        <v>18</v>
      </c>
      <c r="U5" s="240"/>
      <c r="V5" s="240"/>
      <c r="W5" s="241"/>
      <c r="X5" s="226" t="s">
        <v>19</v>
      </c>
      <c r="Y5" s="240"/>
      <c r="Z5" s="240"/>
      <c r="AA5" s="103" t="s">
        <v>47</v>
      </c>
      <c r="AB5" s="226" t="s">
        <v>20</v>
      </c>
      <c r="AC5" s="241"/>
      <c r="AD5" s="226" t="s">
        <v>64</v>
      </c>
      <c r="AE5" s="242"/>
      <c r="AF5" s="242"/>
      <c r="AG5" s="242"/>
      <c r="AH5" s="242"/>
      <c r="AI5" s="243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8"/>
      <c r="AK6" s="239"/>
      <c r="AL6" s="239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L5:N5"/>
    <mergeCell ref="O5:Q5"/>
    <mergeCell ref="R5:S5"/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7" t="s">
        <v>56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4"/>
    </row>
    <row r="4" spans="1:15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/>
    </row>
    <row r="5" spans="1:15" s="62" customFormat="1" ht="23.1" customHeight="1" x14ac:dyDescent="0.2">
      <c r="A5" s="231" t="s">
        <v>63</v>
      </c>
      <c r="B5" s="232"/>
      <c r="C5" s="232"/>
      <c r="D5" s="232"/>
      <c r="E5" s="232"/>
      <c r="F5" s="232"/>
      <c r="G5" s="232"/>
      <c r="H5" s="232"/>
      <c r="I5" s="232"/>
      <c r="J5" s="232"/>
      <c r="K5" s="251" t="s">
        <v>64</v>
      </c>
      <c r="L5" s="252"/>
      <c r="M5" s="252"/>
      <c r="N5" s="252"/>
      <c r="O5" s="253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7"/>
    </row>
    <row r="3" spans="1:16" s="90" customFormat="1" ht="23.1" customHeight="1" x14ac:dyDescent="0.2">
      <c r="A3" s="273" t="s">
        <v>103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5"/>
    </row>
    <row r="4" spans="1:16" s="90" customFormat="1" ht="23.1" customHeight="1" x14ac:dyDescent="0.2">
      <c r="A4" s="98"/>
      <c r="B4" s="101"/>
      <c r="C4" s="179"/>
      <c r="D4" s="179"/>
      <c r="E4" s="140"/>
      <c r="F4" s="179"/>
      <c r="J4" s="178"/>
      <c r="K4" s="165"/>
      <c r="L4" s="165"/>
      <c r="M4" s="164"/>
    </row>
    <row r="5" spans="1:16" s="90" customFormat="1" ht="32.25" customHeight="1" x14ac:dyDescent="0.2">
      <c r="A5" s="268" t="s">
        <v>102</v>
      </c>
      <c r="B5" s="269"/>
      <c r="C5" s="186" t="s">
        <v>101</v>
      </c>
      <c r="D5" s="185"/>
      <c r="E5" s="184" t="str">
        <f>IF(OR(L13="SI",L15="SI"),"SI","NO")</f>
        <v>SI</v>
      </c>
      <c r="F5" s="161"/>
      <c r="G5" s="161"/>
      <c r="H5" s="161"/>
      <c r="I5" s="161"/>
      <c r="J5" s="161"/>
      <c r="K5" s="161"/>
      <c r="L5" s="161"/>
      <c r="M5" s="159"/>
      <c r="N5" s="254" t="s">
        <v>100</v>
      </c>
      <c r="O5" s="255"/>
    </row>
    <row r="6" spans="1:16" s="90" customFormat="1" ht="23.1" customHeight="1" x14ac:dyDescent="0.2">
      <c r="A6" s="98"/>
      <c r="B6" s="101"/>
      <c r="C6" s="102"/>
      <c r="D6" s="179"/>
      <c r="E6" s="183"/>
      <c r="F6" s="179"/>
      <c r="J6" s="178"/>
      <c r="K6" s="165"/>
      <c r="L6" s="165"/>
      <c r="M6" s="164"/>
    </row>
    <row r="7" spans="1:16" s="90" customFormat="1" ht="23.1" customHeight="1" x14ac:dyDescent="0.2">
      <c r="A7" s="258" t="s">
        <v>99</v>
      </c>
      <c r="B7" s="277"/>
      <c r="C7" s="163">
        <f>Debiti!G6</f>
        <v>23</v>
      </c>
      <c r="D7" s="161"/>
      <c r="E7" s="263" t="s">
        <v>113</v>
      </c>
      <c r="F7" s="264"/>
      <c r="G7" s="264"/>
      <c r="H7" s="97"/>
      <c r="I7" s="182"/>
      <c r="J7" s="181"/>
      <c r="K7" s="97"/>
      <c r="L7" s="172"/>
      <c r="M7" s="180"/>
      <c r="N7" s="254" t="s">
        <v>98</v>
      </c>
      <c r="O7" s="255"/>
      <c r="P7" s="255"/>
    </row>
    <row r="8" spans="1:16" s="90" customFormat="1" ht="23.1" customHeight="1" x14ac:dyDescent="0.2">
      <c r="A8" s="98"/>
      <c r="B8" s="101"/>
      <c r="C8" s="102"/>
      <c r="D8" s="179"/>
      <c r="E8" s="140"/>
      <c r="F8" s="102"/>
      <c r="G8" s="99"/>
      <c r="J8" s="178"/>
      <c r="K8" s="165"/>
      <c r="L8" s="165"/>
      <c r="M8" s="164"/>
    </row>
    <row r="9" spans="1:16" s="90" customFormat="1" ht="23.1" customHeight="1" x14ac:dyDescent="0.2">
      <c r="A9" s="270" t="s">
        <v>97</v>
      </c>
      <c r="B9" s="276"/>
      <c r="C9" s="173">
        <f>ElencoFatture!O6</f>
        <v>0</v>
      </c>
      <c r="D9" s="174"/>
      <c r="E9" s="270" t="s">
        <v>91</v>
      </c>
      <c r="F9" s="271" t="s">
        <v>96</v>
      </c>
      <c r="G9" s="177">
        <f>C9/100*5</f>
        <v>0</v>
      </c>
      <c r="J9" s="161"/>
      <c r="L9" s="161"/>
      <c r="M9" s="159"/>
    </row>
    <row r="10" spans="1:16" s="90" customFormat="1" ht="23.1" customHeight="1" x14ac:dyDescent="0.2">
      <c r="A10" s="270" t="s">
        <v>95</v>
      </c>
      <c r="B10" s="271"/>
      <c r="C10" s="173">
        <f>ElencoFatture!O7</f>
        <v>0</v>
      </c>
      <c r="D10" s="174"/>
      <c r="E10" s="176"/>
      <c r="F10" s="176"/>
      <c r="G10" s="175"/>
      <c r="H10" s="161"/>
      <c r="I10" s="161"/>
      <c r="J10" s="161"/>
      <c r="K10" s="161"/>
      <c r="L10" s="161"/>
      <c r="M10" s="159"/>
    </row>
    <row r="11" spans="1:16" s="90" customFormat="1" ht="23.1" customHeight="1" x14ac:dyDescent="0.2">
      <c r="A11" s="270" t="s">
        <v>94</v>
      </c>
      <c r="B11" s="272"/>
      <c r="C11" s="173">
        <f>ElencoFatture!O8</f>
        <v>0</v>
      </c>
      <c r="D11" s="174"/>
      <c r="E11" s="270" t="s">
        <v>91</v>
      </c>
      <c r="F11" s="276"/>
      <c r="G11" s="173">
        <f>C11/100*5</f>
        <v>0</v>
      </c>
      <c r="H11" s="161"/>
      <c r="I11" s="262"/>
      <c r="J11" s="262"/>
      <c r="K11" s="97"/>
      <c r="L11" s="172"/>
      <c r="M11" s="159"/>
      <c r="N11" s="254" t="s">
        <v>93</v>
      </c>
      <c r="O11" s="255"/>
      <c r="P11" s="255"/>
    </row>
    <row r="12" spans="1:16" s="90" customFormat="1" ht="23.1" customHeight="1" x14ac:dyDescent="0.2">
      <c r="A12" s="170"/>
      <c r="B12" s="169"/>
      <c r="C12" s="167"/>
      <c r="D12" s="130"/>
      <c r="E12" s="168"/>
      <c r="F12" s="167"/>
      <c r="G12" s="166"/>
      <c r="I12" s="99"/>
      <c r="J12" s="101"/>
      <c r="K12" s="165"/>
      <c r="L12" s="100"/>
      <c r="M12" s="164"/>
    </row>
    <row r="13" spans="1:16" s="90" customFormat="1" ht="23.1" customHeight="1" x14ac:dyDescent="0.2">
      <c r="A13" s="258" t="s">
        <v>92</v>
      </c>
      <c r="B13" s="259"/>
      <c r="C13" s="163">
        <f>C11</f>
        <v>0</v>
      </c>
      <c r="D13" s="171"/>
      <c r="E13" s="258" t="s">
        <v>91</v>
      </c>
      <c r="F13" s="259"/>
      <c r="G13" s="162">
        <f>C13/100*5</f>
        <v>0</v>
      </c>
      <c r="H13" s="161"/>
      <c r="I13" s="260" t="s">
        <v>90</v>
      </c>
      <c r="J13" s="261"/>
      <c r="L13" s="160" t="str">
        <f>IF(ROUND(C7,2)&lt;=ROUND(G13,2),"SI","NO")</f>
        <v>NO</v>
      </c>
      <c r="M13" s="159"/>
      <c r="N13" s="256" t="s">
        <v>89</v>
      </c>
      <c r="O13" s="257"/>
    </row>
    <row r="14" spans="1:16" s="90" customFormat="1" ht="23.1" customHeight="1" x14ac:dyDescent="0.2">
      <c r="A14" s="170"/>
      <c r="B14" s="169"/>
      <c r="C14" s="167"/>
      <c r="D14" s="130"/>
      <c r="E14" s="168"/>
      <c r="F14" s="167"/>
      <c r="G14" s="166"/>
      <c r="I14" s="99"/>
      <c r="J14" s="101"/>
      <c r="K14" s="165"/>
      <c r="L14" s="100"/>
      <c r="M14" s="164"/>
    </row>
    <row r="15" spans="1:16" s="90" customFormat="1" ht="23.1" customHeight="1" x14ac:dyDescent="0.2">
      <c r="A15" s="258" t="s">
        <v>88</v>
      </c>
      <c r="B15" s="277"/>
      <c r="C15" s="163">
        <v>0</v>
      </c>
      <c r="D15" s="97"/>
      <c r="E15" s="258" t="s">
        <v>87</v>
      </c>
      <c r="F15" s="259"/>
      <c r="G15" s="162">
        <f>IF(OR(C15=0, C15="0,00"),0,C7/C15)</f>
        <v>0</v>
      </c>
      <c r="H15" s="161"/>
      <c r="I15" s="260" t="s">
        <v>86</v>
      </c>
      <c r="J15" s="261"/>
      <c r="L15" s="160" t="str">
        <f>IF(G15&lt;=0.9,"SI","NO")</f>
        <v>SI</v>
      </c>
      <c r="M15" s="159"/>
      <c r="N15" s="256" t="s">
        <v>85</v>
      </c>
      <c r="O15" s="257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8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79" t="s">
        <v>84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</row>
    <row r="19" spans="1:13" x14ac:dyDescent="0.2">
      <c r="A19" s="280" t="s">
        <v>83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</row>
    <row r="20" spans="1:13" x14ac:dyDescent="0.2">
      <c r="A20" s="278" t="s">
        <v>82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</row>
    <row r="21" spans="1:13" x14ac:dyDescent="0.2">
      <c r="A21" s="157" t="s">
        <v>81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13" x14ac:dyDescent="0.2">
      <c r="A22" s="278" t="s">
        <v>80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13" x14ac:dyDescent="0.2">
      <c r="A23" s="278" t="s">
        <v>79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13" x14ac:dyDescent="0.2">
      <c r="A24" s="278" t="s">
        <v>78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 x14ac:dyDescent="0.2">
      <c r="A25" s="278" t="s">
        <v>77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13" x14ac:dyDescent="0.2">
      <c r="A26" s="156" t="s">
        <v>76</v>
      </c>
      <c r="B26" s="153"/>
      <c r="C26" s="155"/>
      <c r="D26" s="155"/>
      <c r="E26" s="155"/>
      <c r="F26" s="155"/>
      <c r="G26" s="153"/>
      <c r="H26" s="153"/>
      <c r="I26" s="153"/>
      <c r="J26" s="153"/>
      <c r="K26" s="154"/>
      <c r="L26" s="154"/>
      <c r="M26" s="153"/>
    </row>
    <row r="27" spans="1:13" x14ac:dyDescent="0.2">
      <c r="A27" s="152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tabSelected="1" zoomScaleNormal="100" workbookViewId="0">
      <selection sqref="A1:AC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0" style="107" hidden="1" customWidth="1"/>
    <col min="31" max="16384" width="9.140625" style="107"/>
  </cols>
  <sheetData>
    <row r="1" spans="1:30" s="90" customFormat="1" ht="23.1" customHeight="1" x14ac:dyDescent="0.2">
      <c r="A1" s="244" t="s">
        <v>115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30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</row>
    <row r="3" spans="1:30" s="90" customFormat="1" ht="23.1" customHeight="1" x14ac:dyDescent="0.2">
      <c r="A3" s="273" t="s">
        <v>72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4"/>
    </row>
    <row r="4" spans="1:30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</row>
    <row r="5" spans="1:30" s="90" customFormat="1" ht="23.1" customHeight="1" x14ac:dyDescent="0.2">
      <c r="A5" s="268" t="s">
        <v>73</v>
      </c>
      <c r="B5" s="281"/>
      <c r="C5" s="281"/>
      <c r="D5" s="281"/>
      <c r="E5" s="281"/>
      <c r="F5" s="282"/>
      <c r="G5" s="211">
        <f>(G56)</f>
        <v>44651.139999999992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</row>
    <row r="6" spans="1:30" s="90" customFormat="1" ht="23.1" customHeight="1" x14ac:dyDescent="0.2">
      <c r="A6" s="268" t="s">
        <v>74</v>
      </c>
      <c r="B6" s="281"/>
      <c r="C6" s="281"/>
      <c r="D6" s="281"/>
      <c r="E6" s="281"/>
      <c r="F6" s="281"/>
      <c r="G6" s="213">
        <f>(AD56)</f>
        <v>23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</row>
    <row r="7" spans="1:30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</row>
    <row r="8" spans="1:30" s="90" customFormat="1" ht="23.1" customHeight="1" x14ac:dyDescent="0.2">
      <c r="A8" s="226" t="s">
        <v>14</v>
      </c>
      <c r="B8" s="240"/>
      <c r="C8" s="241"/>
      <c r="D8" s="226" t="s">
        <v>15</v>
      </c>
      <c r="E8" s="240"/>
      <c r="F8" s="240"/>
      <c r="G8" s="240"/>
      <c r="H8" s="240"/>
      <c r="I8" s="240"/>
      <c r="J8" s="240"/>
      <c r="K8" s="240"/>
      <c r="L8" s="241"/>
      <c r="M8" s="226" t="s">
        <v>16</v>
      </c>
      <c r="N8" s="240"/>
      <c r="O8" s="241"/>
      <c r="P8" s="226" t="s">
        <v>1</v>
      </c>
      <c r="Q8" s="240"/>
      <c r="R8" s="240"/>
      <c r="S8" s="226" t="s">
        <v>17</v>
      </c>
      <c r="T8" s="241"/>
      <c r="U8" s="226" t="s">
        <v>18</v>
      </c>
      <c r="V8" s="240"/>
      <c r="W8" s="240"/>
      <c r="X8" s="241"/>
      <c r="Y8" s="226" t="s">
        <v>19</v>
      </c>
      <c r="Z8" s="240"/>
      <c r="AA8" s="240"/>
      <c r="AB8" s="103" t="s">
        <v>47</v>
      </c>
      <c r="AC8" s="103" t="s">
        <v>71</v>
      </c>
    </row>
    <row r="9" spans="1:30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114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0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0" x14ac:dyDescent="0.2">
      <c r="A11" s="206">
        <v>2024</v>
      </c>
      <c r="B11" s="206">
        <v>814</v>
      </c>
      <c r="C11" s="206" t="s">
        <v>116</v>
      </c>
      <c r="D11" s="207" t="s">
        <v>117</v>
      </c>
      <c r="E11" s="207" t="s">
        <v>118</v>
      </c>
      <c r="F11" s="207" t="s">
        <v>119</v>
      </c>
      <c r="G11" s="208">
        <v>7222.4</v>
      </c>
      <c r="H11" s="208">
        <v>1302.4000000000001</v>
      </c>
      <c r="I11" s="206" t="s">
        <v>120</v>
      </c>
      <c r="J11" s="208">
        <f t="shared" ref="J11:J54" si="0">IF(I11="SI",G11-H11,G11)</f>
        <v>5920</v>
      </c>
      <c r="K11" s="206" t="s">
        <v>121</v>
      </c>
      <c r="L11" s="206" t="s">
        <v>122</v>
      </c>
      <c r="M11" s="206" t="s">
        <v>123</v>
      </c>
      <c r="N11" s="206" t="s">
        <v>124</v>
      </c>
      <c r="O11" s="206" t="s">
        <v>118</v>
      </c>
      <c r="P11" s="207" t="s">
        <v>125</v>
      </c>
      <c r="Q11" s="206" t="s">
        <v>126</v>
      </c>
      <c r="R11" s="206" t="s">
        <v>127</v>
      </c>
      <c r="S11" s="206" t="s">
        <v>128</v>
      </c>
      <c r="T11" s="206" t="s">
        <v>129</v>
      </c>
      <c r="U11" s="107" t="s">
        <v>130</v>
      </c>
      <c r="V11" s="107">
        <v>20401</v>
      </c>
      <c r="W11" s="107">
        <v>20401</v>
      </c>
      <c r="X11" s="107">
        <v>40</v>
      </c>
      <c r="Y11" s="107">
        <v>2024</v>
      </c>
      <c r="Z11" s="107">
        <v>631</v>
      </c>
      <c r="AA11" s="107">
        <v>0</v>
      </c>
      <c r="AB11" s="206" t="s">
        <v>131</v>
      </c>
      <c r="AC11" s="206" t="s">
        <v>132</v>
      </c>
      <c r="AD11" s="107">
        <f t="shared" ref="AD11:AD54" si="1">IF(P11=P10,0,1)</f>
        <v>1</v>
      </c>
    </row>
    <row r="12" spans="1:30" x14ac:dyDescent="0.2">
      <c r="A12" s="206">
        <v>2024</v>
      </c>
      <c r="B12" s="206">
        <v>821</v>
      </c>
      <c r="C12" s="206" t="s">
        <v>116</v>
      </c>
      <c r="D12" s="207" t="s">
        <v>133</v>
      </c>
      <c r="E12" s="207" t="s">
        <v>134</v>
      </c>
      <c r="F12" s="207" t="s">
        <v>135</v>
      </c>
      <c r="G12" s="208">
        <v>488</v>
      </c>
      <c r="H12" s="208">
        <v>88</v>
      </c>
      <c r="I12" s="206" t="s">
        <v>120</v>
      </c>
      <c r="J12" s="208">
        <f t="shared" si="0"/>
        <v>400</v>
      </c>
      <c r="K12" s="206" t="s">
        <v>136</v>
      </c>
      <c r="L12" s="206" t="s">
        <v>137</v>
      </c>
      <c r="M12" s="206" t="s">
        <v>123</v>
      </c>
      <c r="N12" s="206" t="s">
        <v>138</v>
      </c>
      <c r="O12" s="206" t="s">
        <v>139</v>
      </c>
      <c r="P12" s="207" t="s">
        <v>140</v>
      </c>
      <c r="Q12" s="206" t="s">
        <v>141</v>
      </c>
      <c r="R12" s="206"/>
      <c r="S12" s="206" t="s">
        <v>142</v>
      </c>
      <c r="T12" s="206" t="s">
        <v>143</v>
      </c>
      <c r="U12" s="107" t="s">
        <v>144</v>
      </c>
      <c r="V12" s="107">
        <v>10302</v>
      </c>
      <c r="W12" s="107">
        <v>10302</v>
      </c>
      <c r="X12" s="107">
        <v>206</v>
      </c>
      <c r="Y12" s="107">
        <v>2024</v>
      </c>
      <c r="Z12" s="107">
        <v>752</v>
      </c>
      <c r="AA12" s="107">
        <v>0</v>
      </c>
      <c r="AB12" s="206" t="s">
        <v>131</v>
      </c>
      <c r="AC12" s="206" t="s">
        <v>145</v>
      </c>
      <c r="AD12" s="107">
        <f t="shared" si="1"/>
        <v>1</v>
      </c>
    </row>
    <row r="13" spans="1:30" x14ac:dyDescent="0.2">
      <c r="A13" s="206">
        <v>2024</v>
      </c>
      <c r="B13" s="206">
        <v>832</v>
      </c>
      <c r="C13" s="206" t="s">
        <v>116</v>
      </c>
      <c r="D13" s="207" t="s">
        <v>146</v>
      </c>
      <c r="E13" s="207" t="s">
        <v>147</v>
      </c>
      <c r="F13" s="207" t="s">
        <v>148</v>
      </c>
      <c r="G13" s="208">
        <v>7.03</v>
      </c>
      <c r="H13" s="208">
        <v>7.03</v>
      </c>
      <c r="I13" s="206" t="s">
        <v>120</v>
      </c>
      <c r="J13" s="208">
        <f t="shared" si="0"/>
        <v>0</v>
      </c>
      <c r="K13" s="206" t="s">
        <v>149</v>
      </c>
      <c r="L13" s="206" t="s">
        <v>131</v>
      </c>
      <c r="M13" s="206" t="s">
        <v>123</v>
      </c>
      <c r="N13" s="206" t="s">
        <v>150</v>
      </c>
      <c r="O13" s="206" t="s">
        <v>147</v>
      </c>
      <c r="P13" s="207" t="s">
        <v>151</v>
      </c>
      <c r="Q13" s="206" t="s">
        <v>152</v>
      </c>
      <c r="R13" s="206" t="s">
        <v>152</v>
      </c>
      <c r="S13" s="206" t="s">
        <v>142</v>
      </c>
      <c r="T13" s="206" t="s">
        <v>143</v>
      </c>
      <c r="U13" s="107" t="s">
        <v>144</v>
      </c>
      <c r="V13" s="107">
        <v>10302</v>
      </c>
      <c r="W13" s="107">
        <v>10302</v>
      </c>
      <c r="X13" s="107">
        <v>6</v>
      </c>
      <c r="Y13" s="107">
        <v>2024</v>
      </c>
      <c r="Z13" s="107">
        <v>845</v>
      </c>
      <c r="AA13" s="107">
        <v>0</v>
      </c>
      <c r="AB13" s="206" t="s">
        <v>131</v>
      </c>
      <c r="AC13" s="206" t="s">
        <v>153</v>
      </c>
      <c r="AD13" s="107">
        <f t="shared" si="1"/>
        <v>1</v>
      </c>
    </row>
    <row r="14" spans="1:30" x14ac:dyDescent="0.2">
      <c r="A14" s="206">
        <v>2024</v>
      </c>
      <c r="B14" s="206">
        <v>816</v>
      </c>
      <c r="C14" s="206" t="s">
        <v>116</v>
      </c>
      <c r="D14" s="207" t="s">
        <v>154</v>
      </c>
      <c r="E14" s="207" t="s">
        <v>155</v>
      </c>
      <c r="F14" s="207" t="s">
        <v>156</v>
      </c>
      <c r="G14" s="208">
        <v>1342</v>
      </c>
      <c r="H14" s="208">
        <v>242</v>
      </c>
      <c r="I14" s="206" t="s">
        <v>120</v>
      </c>
      <c r="J14" s="208">
        <f t="shared" si="0"/>
        <v>1100</v>
      </c>
      <c r="K14" s="206" t="s">
        <v>157</v>
      </c>
      <c r="L14" s="206" t="s">
        <v>158</v>
      </c>
      <c r="M14" s="206" t="s">
        <v>123</v>
      </c>
      <c r="N14" s="206" t="s">
        <v>159</v>
      </c>
      <c r="O14" s="206" t="s">
        <v>155</v>
      </c>
      <c r="P14" s="207" t="s">
        <v>160</v>
      </c>
      <c r="Q14" s="206" t="s">
        <v>161</v>
      </c>
      <c r="R14" s="206" t="s">
        <v>161</v>
      </c>
      <c r="S14" s="206" t="s">
        <v>128</v>
      </c>
      <c r="T14" s="206" t="s">
        <v>129</v>
      </c>
      <c r="U14" s="107" t="s">
        <v>130</v>
      </c>
      <c r="V14" s="107">
        <v>20401</v>
      </c>
      <c r="W14" s="107">
        <v>20401</v>
      </c>
      <c r="X14" s="107">
        <v>88</v>
      </c>
      <c r="Y14" s="107">
        <v>2024</v>
      </c>
      <c r="Z14" s="107">
        <v>512</v>
      </c>
      <c r="AA14" s="107">
        <v>0</v>
      </c>
      <c r="AB14" s="206" t="s">
        <v>131</v>
      </c>
      <c r="AC14" s="206" t="s">
        <v>162</v>
      </c>
      <c r="AD14" s="107">
        <f t="shared" si="1"/>
        <v>1</v>
      </c>
    </row>
    <row r="15" spans="1:30" x14ac:dyDescent="0.2">
      <c r="A15" s="206">
        <v>2024</v>
      </c>
      <c r="B15" s="206">
        <v>811</v>
      </c>
      <c r="C15" s="206" t="s">
        <v>116</v>
      </c>
      <c r="D15" s="207" t="s">
        <v>163</v>
      </c>
      <c r="E15" s="207" t="s">
        <v>164</v>
      </c>
      <c r="F15" s="207" t="s">
        <v>165</v>
      </c>
      <c r="G15" s="208">
        <v>2196</v>
      </c>
      <c r="H15" s="208">
        <v>396</v>
      </c>
      <c r="I15" s="206" t="s">
        <v>120</v>
      </c>
      <c r="J15" s="208">
        <f t="shared" si="0"/>
        <v>1800</v>
      </c>
      <c r="K15" s="206" t="s">
        <v>166</v>
      </c>
      <c r="L15" s="206" t="s">
        <v>167</v>
      </c>
      <c r="M15" s="206" t="s">
        <v>123</v>
      </c>
      <c r="N15" s="206" t="s">
        <v>168</v>
      </c>
      <c r="O15" s="206" t="s">
        <v>134</v>
      </c>
      <c r="P15" s="207" t="s">
        <v>169</v>
      </c>
      <c r="Q15" s="206" t="s">
        <v>170</v>
      </c>
      <c r="R15" s="206" t="s">
        <v>170</v>
      </c>
      <c r="S15" s="206" t="s">
        <v>128</v>
      </c>
      <c r="T15" s="206" t="s">
        <v>129</v>
      </c>
      <c r="U15" s="107" t="s">
        <v>130</v>
      </c>
      <c r="V15" s="107">
        <v>20401</v>
      </c>
      <c r="W15" s="107">
        <v>20401</v>
      </c>
      <c r="X15" s="107">
        <v>21</v>
      </c>
      <c r="Y15" s="107">
        <v>2024</v>
      </c>
      <c r="Z15" s="107">
        <v>720</v>
      </c>
      <c r="AA15" s="107">
        <v>0</v>
      </c>
      <c r="AB15" s="206" t="s">
        <v>131</v>
      </c>
      <c r="AC15" s="206" t="s">
        <v>145</v>
      </c>
      <c r="AD15" s="107">
        <f t="shared" si="1"/>
        <v>1</v>
      </c>
    </row>
    <row r="16" spans="1:30" x14ac:dyDescent="0.2">
      <c r="A16" s="206">
        <v>2024</v>
      </c>
      <c r="B16" s="206">
        <v>817</v>
      </c>
      <c r="C16" s="206" t="s">
        <v>116</v>
      </c>
      <c r="D16" s="207" t="s">
        <v>171</v>
      </c>
      <c r="E16" s="207" t="s">
        <v>172</v>
      </c>
      <c r="F16" s="207" t="s">
        <v>173</v>
      </c>
      <c r="G16" s="208">
        <v>8960.36</v>
      </c>
      <c r="H16" s="208">
        <v>1615.8</v>
      </c>
      <c r="I16" s="206" t="s">
        <v>120</v>
      </c>
      <c r="J16" s="208">
        <f t="shared" si="0"/>
        <v>7344.56</v>
      </c>
      <c r="K16" s="206" t="s">
        <v>174</v>
      </c>
      <c r="L16" s="206" t="s">
        <v>175</v>
      </c>
      <c r="M16" s="206" t="s">
        <v>123</v>
      </c>
      <c r="N16" s="206" t="s">
        <v>176</v>
      </c>
      <c r="O16" s="206" t="s">
        <v>177</v>
      </c>
      <c r="P16" s="207" t="s">
        <v>178</v>
      </c>
      <c r="Q16" s="206" t="s">
        <v>179</v>
      </c>
      <c r="R16" s="206"/>
      <c r="S16" s="206" t="s">
        <v>128</v>
      </c>
      <c r="T16" s="206" t="s">
        <v>129</v>
      </c>
      <c r="U16" s="107" t="s">
        <v>180</v>
      </c>
      <c r="V16" s="107">
        <v>10402</v>
      </c>
      <c r="W16" s="107">
        <v>10402</v>
      </c>
      <c r="X16" s="107">
        <v>62</v>
      </c>
      <c r="Y16" s="107">
        <v>2024</v>
      </c>
      <c r="Z16" s="107">
        <v>719</v>
      </c>
      <c r="AA16" s="107">
        <v>0</v>
      </c>
      <c r="AB16" s="206" t="s">
        <v>131</v>
      </c>
      <c r="AC16" s="206" t="s">
        <v>181</v>
      </c>
      <c r="AD16" s="107">
        <f t="shared" si="1"/>
        <v>1</v>
      </c>
    </row>
    <row r="17" spans="1:30" x14ac:dyDescent="0.2">
      <c r="A17" s="206">
        <v>2024</v>
      </c>
      <c r="B17" s="206">
        <v>838</v>
      </c>
      <c r="C17" s="206" t="s">
        <v>116</v>
      </c>
      <c r="D17" s="207" t="s">
        <v>182</v>
      </c>
      <c r="E17" s="207" t="s">
        <v>177</v>
      </c>
      <c r="F17" s="207" t="s">
        <v>183</v>
      </c>
      <c r="G17" s="208">
        <v>2250</v>
      </c>
      <c r="H17" s="208">
        <v>0</v>
      </c>
      <c r="I17" s="206" t="s">
        <v>184</v>
      </c>
      <c r="J17" s="208">
        <f t="shared" si="0"/>
        <v>2250</v>
      </c>
      <c r="K17" s="206" t="s">
        <v>131</v>
      </c>
      <c r="L17" s="206" t="s">
        <v>185</v>
      </c>
      <c r="M17" s="206" t="s">
        <v>123</v>
      </c>
      <c r="N17" s="206" t="s">
        <v>186</v>
      </c>
      <c r="O17" s="206" t="s">
        <v>147</v>
      </c>
      <c r="P17" s="207" t="s">
        <v>187</v>
      </c>
      <c r="Q17" s="206" t="s">
        <v>188</v>
      </c>
      <c r="R17" s="206" t="s">
        <v>189</v>
      </c>
      <c r="S17" s="206" t="s">
        <v>190</v>
      </c>
      <c r="T17" s="206" t="s">
        <v>190</v>
      </c>
      <c r="U17" s="107" t="s">
        <v>131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206" t="s">
        <v>131</v>
      </c>
      <c r="AC17" s="206" t="s">
        <v>153</v>
      </c>
      <c r="AD17" s="107">
        <f t="shared" si="1"/>
        <v>1</v>
      </c>
    </row>
    <row r="18" spans="1:30" x14ac:dyDescent="0.2">
      <c r="A18" s="206">
        <v>2024</v>
      </c>
      <c r="B18" s="206">
        <v>818</v>
      </c>
      <c r="C18" s="206" t="s">
        <v>116</v>
      </c>
      <c r="D18" s="207" t="s">
        <v>191</v>
      </c>
      <c r="E18" s="207" t="s">
        <v>192</v>
      </c>
      <c r="F18" s="207" t="s">
        <v>193</v>
      </c>
      <c r="G18" s="208">
        <v>118.95</v>
      </c>
      <c r="H18" s="208">
        <v>42.9</v>
      </c>
      <c r="I18" s="206" t="s">
        <v>120</v>
      </c>
      <c r="J18" s="208">
        <f t="shared" si="0"/>
        <v>76.050000000000011</v>
      </c>
      <c r="K18" s="206" t="s">
        <v>194</v>
      </c>
      <c r="L18" s="206" t="s">
        <v>131</v>
      </c>
      <c r="M18" s="206" t="s">
        <v>123</v>
      </c>
      <c r="N18" s="206" t="s">
        <v>195</v>
      </c>
      <c r="O18" s="206" t="s">
        <v>192</v>
      </c>
      <c r="P18" s="207" t="s">
        <v>196</v>
      </c>
      <c r="Q18" s="206" t="s">
        <v>197</v>
      </c>
      <c r="R18" s="206" t="s">
        <v>197</v>
      </c>
      <c r="S18" s="206" t="s">
        <v>128</v>
      </c>
      <c r="T18" s="206" t="s">
        <v>129</v>
      </c>
      <c r="U18" s="107" t="s">
        <v>180</v>
      </c>
      <c r="V18" s="107">
        <v>10402</v>
      </c>
      <c r="W18" s="107">
        <v>10402</v>
      </c>
      <c r="X18" s="107">
        <v>31</v>
      </c>
      <c r="Y18" s="107">
        <v>2024</v>
      </c>
      <c r="Z18" s="107">
        <v>465</v>
      </c>
      <c r="AA18" s="107">
        <v>0</v>
      </c>
      <c r="AB18" s="206" t="s">
        <v>131</v>
      </c>
      <c r="AC18" s="206" t="s">
        <v>198</v>
      </c>
      <c r="AD18" s="107">
        <f t="shared" si="1"/>
        <v>1</v>
      </c>
    </row>
    <row r="19" spans="1:30" x14ac:dyDescent="0.2">
      <c r="A19" s="206">
        <v>2024</v>
      </c>
      <c r="B19" s="206">
        <v>818</v>
      </c>
      <c r="C19" s="206" t="s">
        <v>116</v>
      </c>
      <c r="D19" s="207" t="s">
        <v>191</v>
      </c>
      <c r="E19" s="207" t="s">
        <v>192</v>
      </c>
      <c r="F19" s="207" t="s">
        <v>193</v>
      </c>
      <c r="G19" s="208">
        <v>118.95</v>
      </c>
      <c r="H19" s="208">
        <v>0</v>
      </c>
      <c r="I19" s="206" t="s">
        <v>120</v>
      </c>
      <c r="J19" s="208">
        <f t="shared" si="0"/>
        <v>118.95</v>
      </c>
      <c r="K19" s="206" t="s">
        <v>194</v>
      </c>
      <c r="L19" s="206" t="s">
        <v>131</v>
      </c>
      <c r="M19" s="206" t="s">
        <v>123</v>
      </c>
      <c r="N19" s="206" t="s">
        <v>195</v>
      </c>
      <c r="O19" s="206" t="s">
        <v>192</v>
      </c>
      <c r="P19" s="207" t="s">
        <v>196</v>
      </c>
      <c r="Q19" s="206" t="s">
        <v>197</v>
      </c>
      <c r="R19" s="206" t="s">
        <v>197</v>
      </c>
      <c r="S19" s="206" t="s">
        <v>128</v>
      </c>
      <c r="T19" s="206" t="s">
        <v>129</v>
      </c>
      <c r="U19" s="107" t="s">
        <v>180</v>
      </c>
      <c r="V19" s="107">
        <v>10402</v>
      </c>
      <c r="W19" s="107">
        <v>10402</v>
      </c>
      <c r="X19" s="107">
        <v>34</v>
      </c>
      <c r="Y19" s="107">
        <v>2024</v>
      </c>
      <c r="Z19" s="107">
        <v>466</v>
      </c>
      <c r="AA19" s="107">
        <v>0</v>
      </c>
      <c r="AB19" s="206" t="s">
        <v>131</v>
      </c>
      <c r="AC19" s="206" t="s">
        <v>198</v>
      </c>
      <c r="AD19" s="107">
        <f t="shared" si="1"/>
        <v>0</v>
      </c>
    </row>
    <row r="20" spans="1:30" x14ac:dyDescent="0.2">
      <c r="A20" s="206">
        <v>2024</v>
      </c>
      <c r="B20" s="206">
        <v>819</v>
      </c>
      <c r="C20" s="206" t="s">
        <v>116</v>
      </c>
      <c r="D20" s="207" t="s">
        <v>199</v>
      </c>
      <c r="E20" s="207" t="s">
        <v>192</v>
      </c>
      <c r="F20" s="207" t="s">
        <v>200</v>
      </c>
      <c r="G20" s="208">
        <v>67.59</v>
      </c>
      <c r="H20" s="208">
        <v>0</v>
      </c>
      <c r="I20" s="206" t="s">
        <v>120</v>
      </c>
      <c r="J20" s="208">
        <f t="shared" si="0"/>
        <v>67.59</v>
      </c>
      <c r="K20" s="206" t="s">
        <v>201</v>
      </c>
      <c r="L20" s="206" t="s">
        <v>131</v>
      </c>
      <c r="M20" s="206" t="s">
        <v>123</v>
      </c>
      <c r="N20" s="206" t="s">
        <v>202</v>
      </c>
      <c r="O20" s="206" t="s">
        <v>192</v>
      </c>
      <c r="P20" s="207" t="s">
        <v>196</v>
      </c>
      <c r="Q20" s="206" t="s">
        <v>197</v>
      </c>
      <c r="R20" s="206" t="s">
        <v>197</v>
      </c>
      <c r="S20" s="206" t="s">
        <v>128</v>
      </c>
      <c r="T20" s="206" t="s">
        <v>129</v>
      </c>
      <c r="U20" s="107" t="s">
        <v>180</v>
      </c>
      <c r="V20" s="107">
        <v>10402</v>
      </c>
      <c r="W20" s="107">
        <v>10402</v>
      </c>
      <c r="X20" s="107">
        <v>35</v>
      </c>
      <c r="Y20" s="107">
        <v>2024</v>
      </c>
      <c r="Z20" s="107">
        <v>260</v>
      </c>
      <c r="AA20" s="107">
        <v>0</v>
      </c>
      <c r="AB20" s="206" t="s">
        <v>131</v>
      </c>
      <c r="AC20" s="206" t="s">
        <v>198</v>
      </c>
      <c r="AD20" s="107">
        <f t="shared" si="1"/>
        <v>0</v>
      </c>
    </row>
    <row r="21" spans="1:30" x14ac:dyDescent="0.2">
      <c r="A21" s="206">
        <v>2024</v>
      </c>
      <c r="B21" s="206">
        <v>819</v>
      </c>
      <c r="C21" s="206" t="s">
        <v>116</v>
      </c>
      <c r="D21" s="207" t="s">
        <v>199</v>
      </c>
      <c r="E21" s="207" t="s">
        <v>192</v>
      </c>
      <c r="F21" s="207" t="s">
        <v>200</v>
      </c>
      <c r="G21" s="208">
        <v>67.599999999999994</v>
      </c>
      <c r="H21" s="208">
        <v>0</v>
      </c>
      <c r="I21" s="206" t="s">
        <v>120</v>
      </c>
      <c r="J21" s="208">
        <f t="shared" si="0"/>
        <v>67.599999999999994</v>
      </c>
      <c r="K21" s="206" t="s">
        <v>201</v>
      </c>
      <c r="L21" s="206" t="s">
        <v>131</v>
      </c>
      <c r="M21" s="206" t="s">
        <v>123</v>
      </c>
      <c r="N21" s="206" t="s">
        <v>202</v>
      </c>
      <c r="O21" s="206" t="s">
        <v>192</v>
      </c>
      <c r="P21" s="207" t="s">
        <v>196</v>
      </c>
      <c r="Q21" s="206" t="s">
        <v>197</v>
      </c>
      <c r="R21" s="206" t="s">
        <v>197</v>
      </c>
      <c r="S21" s="206" t="s">
        <v>128</v>
      </c>
      <c r="T21" s="206" t="s">
        <v>129</v>
      </c>
      <c r="U21" s="107" t="s">
        <v>180</v>
      </c>
      <c r="V21" s="107">
        <v>10402</v>
      </c>
      <c r="W21" s="107">
        <v>10402</v>
      </c>
      <c r="X21" s="107">
        <v>32</v>
      </c>
      <c r="Y21" s="107">
        <v>2024</v>
      </c>
      <c r="Z21" s="107">
        <v>259</v>
      </c>
      <c r="AA21" s="107">
        <v>0</v>
      </c>
      <c r="AB21" s="206" t="s">
        <v>131</v>
      </c>
      <c r="AC21" s="206" t="s">
        <v>198</v>
      </c>
      <c r="AD21" s="107">
        <f t="shared" si="1"/>
        <v>0</v>
      </c>
    </row>
    <row r="22" spans="1:30" x14ac:dyDescent="0.2">
      <c r="A22" s="206">
        <v>2024</v>
      </c>
      <c r="B22" s="206">
        <v>819</v>
      </c>
      <c r="C22" s="206" t="s">
        <v>116</v>
      </c>
      <c r="D22" s="207" t="s">
        <v>199</v>
      </c>
      <c r="E22" s="207" t="s">
        <v>192</v>
      </c>
      <c r="F22" s="207" t="s">
        <v>203</v>
      </c>
      <c r="G22" s="208">
        <v>8.8699999999999992</v>
      </c>
      <c r="H22" s="208">
        <v>1.6</v>
      </c>
      <c r="I22" s="206" t="s">
        <v>120</v>
      </c>
      <c r="J22" s="208">
        <f t="shared" si="0"/>
        <v>7.27</v>
      </c>
      <c r="K22" s="206" t="s">
        <v>201</v>
      </c>
      <c r="L22" s="206" t="s">
        <v>131</v>
      </c>
      <c r="M22" s="206" t="s">
        <v>123</v>
      </c>
      <c r="N22" s="206" t="s">
        <v>202</v>
      </c>
      <c r="O22" s="206" t="s">
        <v>192</v>
      </c>
      <c r="P22" s="207" t="s">
        <v>196</v>
      </c>
      <c r="Q22" s="206" t="s">
        <v>197</v>
      </c>
      <c r="R22" s="206" t="s">
        <v>197</v>
      </c>
      <c r="S22" s="206" t="s">
        <v>128</v>
      </c>
      <c r="T22" s="206" t="s">
        <v>129</v>
      </c>
      <c r="U22" s="107" t="s">
        <v>180</v>
      </c>
      <c r="V22" s="107">
        <v>10402</v>
      </c>
      <c r="W22" s="107">
        <v>10402</v>
      </c>
      <c r="X22" s="107">
        <v>39</v>
      </c>
      <c r="Y22" s="107">
        <v>2024</v>
      </c>
      <c r="Z22" s="107">
        <v>262</v>
      </c>
      <c r="AA22" s="107">
        <v>0</v>
      </c>
      <c r="AB22" s="206" t="s">
        <v>131</v>
      </c>
      <c r="AC22" s="206" t="s">
        <v>198</v>
      </c>
      <c r="AD22" s="107">
        <f t="shared" si="1"/>
        <v>0</v>
      </c>
    </row>
    <row r="23" spans="1:30" x14ac:dyDescent="0.2">
      <c r="A23" s="206">
        <v>2024</v>
      </c>
      <c r="B23" s="206">
        <v>819</v>
      </c>
      <c r="C23" s="206" t="s">
        <v>116</v>
      </c>
      <c r="D23" s="207" t="s">
        <v>199</v>
      </c>
      <c r="E23" s="207" t="s">
        <v>192</v>
      </c>
      <c r="F23" s="207" t="s">
        <v>200</v>
      </c>
      <c r="G23" s="208">
        <v>10.130000000000001</v>
      </c>
      <c r="H23" s="208">
        <v>0</v>
      </c>
      <c r="I23" s="206" t="s">
        <v>120</v>
      </c>
      <c r="J23" s="208">
        <f t="shared" si="0"/>
        <v>10.130000000000001</v>
      </c>
      <c r="K23" s="206" t="s">
        <v>201</v>
      </c>
      <c r="L23" s="206" t="s">
        <v>131</v>
      </c>
      <c r="M23" s="206" t="s">
        <v>123</v>
      </c>
      <c r="N23" s="206" t="s">
        <v>202</v>
      </c>
      <c r="O23" s="206" t="s">
        <v>192</v>
      </c>
      <c r="P23" s="207" t="s">
        <v>196</v>
      </c>
      <c r="Q23" s="206" t="s">
        <v>197</v>
      </c>
      <c r="R23" s="206" t="s">
        <v>197</v>
      </c>
      <c r="S23" s="206" t="s">
        <v>128</v>
      </c>
      <c r="T23" s="206" t="s">
        <v>129</v>
      </c>
      <c r="U23" s="107" t="s">
        <v>180</v>
      </c>
      <c r="V23" s="107">
        <v>10402</v>
      </c>
      <c r="W23" s="107">
        <v>10402</v>
      </c>
      <c r="X23" s="107">
        <v>53</v>
      </c>
      <c r="Y23" s="107">
        <v>2024</v>
      </c>
      <c r="Z23" s="107">
        <v>263</v>
      </c>
      <c r="AA23" s="107">
        <v>0</v>
      </c>
      <c r="AB23" s="206" t="s">
        <v>131</v>
      </c>
      <c r="AC23" s="206" t="s">
        <v>198</v>
      </c>
      <c r="AD23" s="107">
        <f t="shared" si="1"/>
        <v>0</v>
      </c>
    </row>
    <row r="24" spans="1:30" x14ac:dyDescent="0.2">
      <c r="A24" s="206">
        <v>2024</v>
      </c>
      <c r="B24" s="206">
        <v>819</v>
      </c>
      <c r="C24" s="206" t="s">
        <v>116</v>
      </c>
      <c r="D24" s="207" t="s">
        <v>199</v>
      </c>
      <c r="E24" s="207" t="s">
        <v>192</v>
      </c>
      <c r="F24" s="207" t="s">
        <v>200</v>
      </c>
      <c r="G24" s="208">
        <v>87.97</v>
      </c>
      <c r="H24" s="208">
        <v>0</v>
      </c>
      <c r="I24" s="206" t="s">
        <v>120</v>
      </c>
      <c r="J24" s="208">
        <f t="shared" si="0"/>
        <v>87.97</v>
      </c>
      <c r="K24" s="206" t="s">
        <v>201</v>
      </c>
      <c r="L24" s="206" t="s">
        <v>131</v>
      </c>
      <c r="M24" s="206" t="s">
        <v>123</v>
      </c>
      <c r="N24" s="206" t="s">
        <v>202</v>
      </c>
      <c r="O24" s="206" t="s">
        <v>192</v>
      </c>
      <c r="P24" s="207" t="s">
        <v>196</v>
      </c>
      <c r="Q24" s="206" t="s">
        <v>197</v>
      </c>
      <c r="R24" s="206" t="s">
        <v>197</v>
      </c>
      <c r="S24" s="206" t="s">
        <v>128</v>
      </c>
      <c r="T24" s="206" t="s">
        <v>129</v>
      </c>
      <c r="U24" s="107" t="s">
        <v>180</v>
      </c>
      <c r="V24" s="107">
        <v>10402</v>
      </c>
      <c r="W24" s="107">
        <v>10402</v>
      </c>
      <c r="X24" s="107">
        <v>61</v>
      </c>
      <c r="Y24" s="107">
        <v>2024</v>
      </c>
      <c r="Z24" s="107">
        <v>264</v>
      </c>
      <c r="AA24" s="107">
        <v>0</v>
      </c>
      <c r="AB24" s="206" t="s">
        <v>131</v>
      </c>
      <c r="AC24" s="206" t="s">
        <v>198</v>
      </c>
      <c r="AD24" s="107">
        <f t="shared" si="1"/>
        <v>0</v>
      </c>
    </row>
    <row r="25" spans="1:30" x14ac:dyDescent="0.2">
      <c r="A25" s="206">
        <v>2024</v>
      </c>
      <c r="B25" s="206">
        <v>819</v>
      </c>
      <c r="C25" s="206" t="s">
        <v>116</v>
      </c>
      <c r="D25" s="207" t="s">
        <v>199</v>
      </c>
      <c r="E25" s="207" t="s">
        <v>192</v>
      </c>
      <c r="F25" s="207" t="s">
        <v>200</v>
      </c>
      <c r="G25" s="208">
        <v>116.04</v>
      </c>
      <c r="H25" s="208">
        <v>0</v>
      </c>
      <c r="I25" s="206" t="s">
        <v>120</v>
      </c>
      <c r="J25" s="208">
        <f t="shared" si="0"/>
        <v>116.04</v>
      </c>
      <c r="K25" s="206" t="s">
        <v>201</v>
      </c>
      <c r="L25" s="206" t="s">
        <v>131</v>
      </c>
      <c r="M25" s="206" t="s">
        <v>123</v>
      </c>
      <c r="N25" s="206" t="s">
        <v>202</v>
      </c>
      <c r="O25" s="206" t="s">
        <v>192</v>
      </c>
      <c r="P25" s="207" t="s">
        <v>196</v>
      </c>
      <c r="Q25" s="206" t="s">
        <v>197</v>
      </c>
      <c r="R25" s="206" t="s">
        <v>197</v>
      </c>
      <c r="S25" s="206" t="s">
        <v>128</v>
      </c>
      <c r="T25" s="206" t="s">
        <v>129</v>
      </c>
      <c r="U25" s="107" t="s">
        <v>180</v>
      </c>
      <c r="V25" s="107">
        <v>10402</v>
      </c>
      <c r="W25" s="107">
        <v>10402</v>
      </c>
      <c r="X25" s="107">
        <v>78</v>
      </c>
      <c r="Y25" s="107">
        <v>2024</v>
      </c>
      <c r="Z25" s="107">
        <v>265</v>
      </c>
      <c r="AA25" s="107">
        <v>0</v>
      </c>
      <c r="AB25" s="206" t="s">
        <v>131</v>
      </c>
      <c r="AC25" s="206" t="s">
        <v>198</v>
      </c>
      <c r="AD25" s="107">
        <f t="shared" si="1"/>
        <v>0</v>
      </c>
    </row>
    <row r="26" spans="1:30" x14ac:dyDescent="0.2">
      <c r="A26" s="206">
        <v>2024</v>
      </c>
      <c r="B26" s="206">
        <v>819</v>
      </c>
      <c r="C26" s="206" t="s">
        <v>116</v>
      </c>
      <c r="D26" s="207" t="s">
        <v>199</v>
      </c>
      <c r="E26" s="207" t="s">
        <v>192</v>
      </c>
      <c r="F26" s="207" t="s">
        <v>204</v>
      </c>
      <c r="G26" s="208">
        <v>30.41</v>
      </c>
      <c r="H26" s="208">
        <v>5.48</v>
      </c>
      <c r="I26" s="206" t="s">
        <v>120</v>
      </c>
      <c r="J26" s="208">
        <f t="shared" si="0"/>
        <v>24.93</v>
      </c>
      <c r="K26" s="206" t="s">
        <v>201</v>
      </c>
      <c r="L26" s="206" t="s">
        <v>131</v>
      </c>
      <c r="M26" s="206" t="s">
        <v>123</v>
      </c>
      <c r="N26" s="206" t="s">
        <v>202</v>
      </c>
      <c r="O26" s="206" t="s">
        <v>192</v>
      </c>
      <c r="P26" s="207" t="s">
        <v>196</v>
      </c>
      <c r="Q26" s="206" t="s">
        <v>197</v>
      </c>
      <c r="R26" s="206" t="s">
        <v>197</v>
      </c>
      <c r="S26" s="206" t="s">
        <v>128</v>
      </c>
      <c r="T26" s="206" t="s">
        <v>129</v>
      </c>
      <c r="U26" s="107" t="s">
        <v>180</v>
      </c>
      <c r="V26" s="107">
        <v>10402</v>
      </c>
      <c r="W26" s="107">
        <v>10402</v>
      </c>
      <c r="X26" s="107">
        <v>84</v>
      </c>
      <c r="Y26" s="107">
        <v>2024</v>
      </c>
      <c r="Z26" s="107">
        <v>266</v>
      </c>
      <c r="AA26" s="107">
        <v>0</v>
      </c>
      <c r="AB26" s="206" t="s">
        <v>131</v>
      </c>
      <c r="AC26" s="206" t="s">
        <v>198</v>
      </c>
      <c r="AD26" s="107">
        <f t="shared" si="1"/>
        <v>0</v>
      </c>
    </row>
    <row r="27" spans="1:30" x14ac:dyDescent="0.2">
      <c r="A27" s="206">
        <v>2024</v>
      </c>
      <c r="B27" s="206">
        <v>819</v>
      </c>
      <c r="C27" s="206" t="s">
        <v>116</v>
      </c>
      <c r="D27" s="207" t="s">
        <v>199</v>
      </c>
      <c r="E27" s="207" t="s">
        <v>192</v>
      </c>
      <c r="F27" s="207" t="s">
        <v>200</v>
      </c>
      <c r="G27" s="208">
        <v>2.5299999999999998</v>
      </c>
      <c r="H27" s="208">
        <v>0</v>
      </c>
      <c r="I27" s="206" t="s">
        <v>120</v>
      </c>
      <c r="J27" s="208">
        <f t="shared" si="0"/>
        <v>2.5299999999999998</v>
      </c>
      <c r="K27" s="206" t="s">
        <v>201</v>
      </c>
      <c r="L27" s="206" t="s">
        <v>131</v>
      </c>
      <c r="M27" s="206" t="s">
        <v>123</v>
      </c>
      <c r="N27" s="206" t="s">
        <v>202</v>
      </c>
      <c r="O27" s="206" t="s">
        <v>192</v>
      </c>
      <c r="P27" s="207" t="s">
        <v>196</v>
      </c>
      <c r="Q27" s="206" t="s">
        <v>197</v>
      </c>
      <c r="R27" s="206" t="s">
        <v>197</v>
      </c>
      <c r="S27" s="206" t="s">
        <v>128</v>
      </c>
      <c r="T27" s="206" t="s">
        <v>129</v>
      </c>
      <c r="U27" s="107" t="s">
        <v>180</v>
      </c>
      <c r="V27" s="107">
        <v>10402</v>
      </c>
      <c r="W27" s="107">
        <v>10402</v>
      </c>
      <c r="X27" s="107">
        <v>4</v>
      </c>
      <c r="Y27" s="107">
        <v>2024</v>
      </c>
      <c r="Z27" s="107">
        <v>253</v>
      </c>
      <c r="AA27" s="107">
        <v>0</v>
      </c>
      <c r="AB27" s="206" t="s">
        <v>131</v>
      </c>
      <c r="AC27" s="206" t="s">
        <v>198</v>
      </c>
      <c r="AD27" s="107">
        <f t="shared" si="1"/>
        <v>0</v>
      </c>
    </row>
    <row r="28" spans="1:30" x14ac:dyDescent="0.2">
      <c r="A28" s="206">
        <v>2024</v>
      </c>
      <c r="B28" s="206">
        <v>819</v>
      </c>
      <c r="C28" s="206" t="s">
        <v>116</v>
      </c>
      <c r="D28" s="207" t="s">
        <v>199</v>
      </c>
      <c r="E28" s="207" t="s">
        <v>192</v>
      </c>
      <c r="F28" s="207" t="s">
        <v>200</v>
      </c>
      <c r="G28" s="208">
        <v>118.73</v>
      </c>
      <c r="H28" s="208">
        <v>0</v>
      </c>
      <c r="I28" s="206" t="s">
        <v>120</v>
      </c>
      <c r="J28" s="208">
        <f t="shared" si="0"/>
        <v>118.73</v>
      </c>
      <c r="K28" s="206" t="s">
        <v>201</v>
      </c>
      <c r="L28" s="206" t="s">
        <v>131</v>
      </c>
      <c r="M28" s="206" t="s">
        <v>123</v>
      </c>
      <c r="N28" s="206" t="s">
        <v>202</v>
      </c>
      <c r="O28" s="206" t="s">
        <v>192</v>
      </c>
      <c r="P28" s="207" t="s">
        <v>196</v>
      </c>
      <c r="Q28" s="206" t="s">
        <v>197</v>
      </c>
      <c r="R28" s="206" t="s">
        <v>197</v>
      </c>
      <c r="S28" s="206" t="s">
        <v>128</v>
      </c>
      <c r="T28" s="206" t="s">
        <v>129</v>
      </c>
      <c r="U28" s="107" t="s">
        <v>180</v>
      </c>
      <c r="V28" s="107">
        <v>10402</v>
      </c>
      <c r="W28" s="107">
        <v>10402</v>
      </c>
      <c r="X28" s="107">
        <v>19</v>
      </c>
      <c r="Y28" s="107">
        <v>2024</v>
      </c>
      <c r="Z28" s="107">
        <v>257</v>
      </c>
      <c r="AA28" s="107">
        <v>0</v>
      </c>
      <c r="AB28" s="206" t="s">
        <v>131</v>
      </c>
      <c r="AC28" s="206" t="s">
        <v>198</v>
      </c>
      <c r="AD28" s="107">
        <f t="shared" si="1"/>
        <v>0</v>
      </c>
    </row>
    <row r="29" spans="1:30" x14ac:dyDescent="0.2">
      <c r="A29" s="206">
        <v>2024</v>
      </c>
      <c r="B29" s="206">
        <v>819</v>
      </c>
      <c r="C29" s="206" t="s">
        <v>116</v>
      </c>
      <c r="D29" s="207" t="s">
        <v>199</v>
      </c>
      <c r="E29" s="207" t="s">
        <v>192</v>
      </c>
      <c r="F29" s="207" t="s">
        <v>200</v>
      </c>
      <c r="G29" s="208">
        <v>194.94</v>
      </c>
      <c r="H29" s="208">
        <v>120.02</v>
      </c>
      <c r="I29" s="206" t="s">
        <v>120</v>
      </c>
      <c r="J29" s="208">
        <f t="shared" si="0"/>
        <v>74.92</v>
      </c>
      <c r="K29" s="206" t="s">
        <v>201</v>
      </c>
      <c r="L29" s="206" t="s">
        <v>131</v>
      </c>
      <c r="M29" s="206" t="s">
        <v>123</v>
      </c>
      <c r="N29" s="206" t="s">
        <v>202</v>
      </c>
      <c r="O29" s="206" t="s">
        <v>192</v>
      </c>
      <c r="P29" s="207" t="s">
        <v>196</v>
      </c>
      <c r="Q29" s="206" t="s">
        <v>197</v>
      </c>
      <c r="R29" s="206" t="s">
        <v>197</v>
      </c>
      <c r="S29" s="206" t="s">
        <v>128</v>
      </c>
      <c r="T29" s="206" t="s">
        <v>129</v>
      </c>
      <c r="U29" s="107" t="s">
        <v>180</v>
      </c>
      <c r="V29" s="107">
        <v>10402</v>
      </c>
      <c r="W29" s="107">
        <v>10402</v>
      </c>
      <c r="X29" s="107">
        <v>24</v>
      </c>
      <c r="Y29" s="107">
        <v>2024</v>
      </c>
      <c r="Z29" s="107">
        <v>258</v>
      </c>
      <c r="AA29" s="107">
        <v>0</v>
      </c>
      <c r="AB29" s="206" t="s">
        <v>131</v>
      </c>
      <c r="AC29" s="206" t="s">
        <v>198</v>
      </c>
      <c r="AD29" s="107">
        <f t="shared" si="1"/>
        <v>0</v>
      </c>
    </row>
    <row r="30" spans="1:30" x14ac:dyDescent="0.2">
      <c r="A30" s="206">
        <v>2024</v>
      </c>
      <c r="B30" s="206">
        <v>820</v>
      </c>
      <c r="C30" s="206" t="s">
        <v>116</v>
      </c>
      <c r="D30" s="207" t="s">
        <v>205</v>
      </c>
      <c r="E30" s="207" t="s">
        <v>164</v>
      </c>
      <c r="F30" s="207" t="s">
        <v>206</v>
      </c>
      <c r="G30" s="208">
        <v>3151.23</v>
      </c>
      <c r="H30" s="208">
        <v>0</v>
      </c>
      <c r="I30" s="206" t="s">
        <v>120</v>
      </c>
      <c r="J30" s="208">
        <f t="shared" si="0"/>
        <v>3151.23</v>
      </c>
      <c r="K30" s="206" t="s">
        <v>131</v>
      </c>
      <c r="L30" s="206" t="s">
        <v>131</v>
      </c>
      <c r="M30" s="206" t="s">
        <v>123</v>
      </c>
      <c r="N30" s="206" t="s">
        <v>207</v>
      </c>
      <c r="O30" s="206" t="s">
        <v>164</v>
      </c>
      <c r="P30" s="207" t="s">
        <v>208</v>
      </c>
      <c r="Q30" s="206" t="s">
        <v>209</v>
      </c>
      <c r="R30" s="206" t="s">
        <v>209</v>
      </c>
      <c r="S30" s="206" t="s">
        <v>142</v>
      </c>
      <c r="T30" s="206" t="s">
        <v>143</v>
      </c>
      <c r="U30" s="107" t="s">
        <v>131</v>
      </c>
      <c r="V30" s="107">
        <v>0</v>
      </c>
      <c r="W30" s="107">
        <v>0</v>
      </c>
      <c r="X30" s="107">
        <v>0</v>
      </c>
      <c r="Y30" s="107">
        <v>0</v>
      </c>
      <c r="Z30" s="107">
        <v>0</v>
      </c>
      <c r="AA30" s="107">
        <v>0</v>
      </c>
      <c r="AB30" s="206" t="s">
        <v>131</v>
      </c>
      <c r="AC30" s="206" t="s">
        <v>210</v>
      </c>
      <c r="AD30" s="107">
        <f t="shared" si="1"/>
        <v>1</v>
      </c>
    </row>
    <row r="31" spans="1:30" x14ac:dyDescent="0.2">
      <c r="A31" s="206">
        <v>2024</v>
      </c>
      <c r="B31" s="206">
        <v>820</v>
      </c>
      <c r="C31" s="206" t="s">
        <v>116</v>
      </c>
      <c r="D31" s="207" t="s">
        <v>205</v>
      </c>
      <c r="E31" s="207" t="s">
        <v>164</v>
      </c>
      <c r="F31" s="207" t="s">
        <v>211</v>
      </c>
      <c r="G31" s="208">
        <v>47.5</v>
      </c>
      <c r="H31" s="208">
        <v>0</v>
      </c>
      <c r="I31" s="206" t="s">
        <v>120</v>
      </c>
      <c r="J31" s="208">
        <f t="shared" si="0"/>
        <v>47.5</v>
      </c>
      <c r="K31" s="206" t="s">
        <v>131</v>
      </c>
      <c r="L31" s="206" t="s">
        <v>131</v>
      </c>
      <c r="M31" s="206" t="s">
        <v>123</v>
      </c>
      <c r="N31" s="206" t="s">
        <v>207</v>
      </c>
      <c r="O31" s="206" t="s">
        <v>164</v>
      </c>
      <c r="P31" s="207" t="s">
        <v>208</v>
      </c>
      <c r="Q31" s="206" t="s">
        <v>209</v>
      </c>
      <c r="R31" s="206" t="s">
        <v>209</v>
      </c>
      <c r="S31" s="206" t="s">
        <v>142</v>
      </c>
      <c r="T31" s="206" t="s">
        <v>143</v>
      </c>
      <c r="U31" s="107" t="s">
        <v>131</v>
      </c>
      <c r="V31" s="107">
        <v>0</v>
      </c>
      <c r="W31" s="107">
        <v>0</v>
      </c>
      <c r="X31" s="107">
        <v>0</v>
      </c>
      <c r="Y31" s="107">
        <v>0</v>
      </c>
      <c r="Z31" s="107">
        <v>0</v>
      </c>
      <c r="AA31" s="107">
        <v>0</v>
      </c>
      <c r="AB31" s="206" t="s">
        <v>131</v>
      </c>
      <c r="AC31" s="206" t="s">
        <v>210</v>
      </c>
      <c r="AD31" s="107">
        <f t="shared" si="1"/>
        <v>0</v>
      </c>
    </row>
    <row r="32" spans="1:30" x14ac:dyDescent="0.2">
      <c r="A32" s="206">
        <v>2024</v>
      </c>
      <c r="B32" s="206">
        <v>820</v>
      </c>
      <c r="C32" s="206" t="s">
        <v>116</v>
      </c>
      <c r="D32" s="207" t="s">
        <v>205</v>
      </c>
      <c r="E32" s="207" t="s">
        <v>164</v>
      </c>
      <c r="F32" s="207" t="s">
        <v>212</v>
      </c>
      <c r="G32" s="208">
        <v>2</v>
      </c>
      <c r="H32" s="208">
        <v>0</v>
      </c>
      <c r="I32" s="206" t="s">
        <v>120</v>
      </c>
      <c r="J32" s="208">
        <f t="shared" si="0"/>
        <v>2</v>
      </c>
      <c r="K32" s="206" t="s">
        <v>131</v>
      </c>
      <c r="L32" s="206" t="s">
        <v>131</v>
      </c>
      <c r="M32" s="206" t="s">
        <v>123</v>
      </c>
      <c r="N32" s="206" t="s">
        <v>207</v>
      </c>
      <c r="O32" s="206" t="s">
        <v>164</v>
      </c>
      <c r="P32" s="207" t="s">
        <v>208</v>
      </c>
      <c r="Q32" s="206" t="s">
        <v>209</v>
      </c>
      <c r="R32" s="206" t="s">
        <v>209</v>
      </c>
      <c r="S32" s="206" t="s">
        <v>142</v>
      </c>
      <c r="T32" s="206" t="s">
        <v>143</v>
      </c>
      <c r="U32" s="107" t="s">
        <v>131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206" t="s">
        <v>131</v>
      </c>
      <c r="AC32" s="206" t="s">
        <v>210</v>
      </c>
      <c r="AD32" s="107">
        <f t="shared" si="1"/>
        <v>0</v>
      </c>
    </row>
    <row r="33" spans="1:30" x14ac:dyDescent="0.2">
      <c r="A33" s="206">
        <v>2024</v>
      </c>
      <c r="B33" s="206">
        <v>830</v>
      </c>
      <c r="C33" s="206" t="s">
        <v>116</v>
      </c>
      <c r="D33" s="207" t="s">
        <v>213</v>
      </c>
      <c r="E33" s="207" t="s">
        <v>192</v>
      </c>
      <c r="F33" s="207" t="s">
        <v>214</v>
      </c>
      <c r="G33" s="208">
        <v>1758.24</v>
      </c>
      <c r="H33" s="208">
        <v>317.06</v>
      </c>
      <c r="I33" s="206" t="s">
        <v>184</v>
      </c>
      <c r="J33" s="208">
        <f t="shared" si="0"/>
        <v>1758.24</v>
      </c>
      <c r="K33" s="206" t="s">
        <v>215</v>
      </c>
      <c r="L33" s="206" t="s">
        <v>216</v>
      </c>
      <c r="M33" s="206" t="s">
        <v>123</v>
      </c>
      <c r="N33" s="206" t="s">
        <v>217</v>
      </c>
      <c r="O33" s="206" t="s">
        <v>172</v>
      </c>
      <c r="P33" s="207" t="s">
        <v>218</v>
      </c>
      <c r="Q33" s="206" t="s">
        <v>219</v>
      </c>
      <c r="R33" s="206"/>
      <c r="S33" s="206" t="s">
        <v>142</v>
      </c>
      <c r="T33" s="206" t="s">
        <v>143</v>
      </c>
      <c r="U33" s="107" t="s">
        <v>144</v>
      </c>
      <c r="V33" s="107">
        <v>10302</v>
      </c>
      <c r="W33" s="107">
        <v>10302</v>
      </c>
      <c r="X33" s="107">
        <v>222</v>
      </c>
      <c r="Y33" s="107">
        <v>2024</v>
      </c>
      <c r="Z33" s="107">
        <v>642</v>
      </c>
      <c r="AA33" s="107">
        <v>0</v>
      </c>
      <c r="AB33" s="206" t="s">
        <v>131</v>
      </c>
      <c r="AC33" s="206" t="s">
        <v>220</v>
      </c>
      <c r="AD33" s="107">
        <f t="shared" si="1"/>
        <v>1</v>
      </c>
    </row>
    <row r="34" spans="1:30" x14ac:dyDescent="0.2">
      <c r="A34" s="206">
        <v>2024</v>
      </c>
      <c r="B34" s="206">
        <v>834</v>
      </c>
      <c r="C34" s="206" t="s">
        <v>116</v>
      </c>
      <c r="D34" s="207" t="s">
        <v>221</v>
      </c>
      <c r="E34" s="207" t="s">
        <v>116</v>
      </c>
      <c r="F34" s="207" t="s">
        <v>222</v>
      </c>
      <c r="G34" s="208">
        <v>152.5</v>
      </c>
      <c r="H34" s="208">
        <v>27.5</v>
      </c>
      <c r="I34" s="206" t="s">
        <v>120</v>
      </c>
      <c r="J34" s="208">
        <f t="shared" si="0"/>
        <v>125</v>
      </c>
      <c r="K34" s="206" t="s">
        <v>223</v>
      </c>
      <c r="L34" s="206" t="s">
        <v>224</v>
      </c>
      <c r="M34" s="206" t="s">
        <v>123</v>
      </c>
      <c r="N34" s="206" t="s">
        <v>225</v>
      </c>
      <c r="O34" s="206" t="s">
        <v>116</v>
      </c>
      <c r="P34" s="207" t="s">
        <v>226</v>
      </c>
      <c r="Q34" s="206" t="s">
        <v>227</v>
      </c>
      <c r="R34" s="206" t="s">
        <v>227</v>
      </c>
      <c r="S34" s="206" t="s">
        <v>142</v>
      </c>
      <c r="T34" s="206" t="s">
        <v>143</v>
      </c>
      <c r="U34" s="107" t="s">
        <v>144</v>
      </c>
      <c r="V34" s="107">
        <v>10302</v>
      </c>
      <c r="W34" s="107">
        <v>10302</v>
      </c>
      <c r="X34" s="107">
        <v>14</v>
      </c>
      <c r="Y34" s="107">
        <v>2024</v>
      </c>
      <c r="Z34" s="107">
        <v>490</v>
      </c>
      <c r="AA34" s="107">
        <v>0</v>
      </c>
      <c r="AB34" s="206" t="s">
        <v>131</v>
      </c>
      <c r="AC34" s="206" t="s">
        <v>228</v>
      </c>
      <c r="AD34" s="107">
        <f t="shared" si="1"/>
        <v>1</v>
      </c>
    </row>
    <row r="35" spans="1:30" x14ac:dyDescent="0.2">
      <c r="A35" s="206">
        <v>2024</v>
      </c>
      <c r="B35" s="206">
        <v>835</v>
      </c>
      <c r="C35" s="206" t="s">
        <v>116</v>
      </c>
      <c r="D35" s="207" t="s">
        <v>229</v>
      </c>
      <c r="E35" s="207" t="s">
        <v>116</v>
      </c>
      <c r="F35" s="207" t="s">
        <v>230</v>
      </c>
      <c r="G35" s="208">
        <v>498.98</v>
      </c>
      <c r="H35" s="208">
        <v>89.98</v>
      </c>
      <c r="I35" s="206" t="s">
        <v>120</v>
      </c>
      <c r="J35" s="208">
        <f t="shared" si="0"/>
        <v>409</v>
      </c>
      <c r="K35" s="206" t="s">
        <v>231</v>
      </c>
      <c r="L35" s="206" t="s">
        <v>232</v>
      </c>
      <c r="M35" s="206" t="s">
        <v>123</v>
      </c>
      <c r="N35" s="206" t="s">
        <v>233</v>
      </c>
      <c r="O35" s="206" t="s">
        <v>116</v>
      </c>
      <c r="P35" s="207" t="s">
        <v>226</v>
      </c>
      <c r="Q35" s="206" t="s">
        <v>227</v>
      </c>
      <c r="R35" s="206" t="s">
        <v>227</v>
      </c>
      <c r="S35" s="206" t="s">
        <v>142</v>
      </c>
      <c r="T35" s="206" t="s">
        <v>143</v>
      </c>
      <c r="U35" s="107" t="s">
        <v>131</v>
      </c>
      <c r="V35" s="107">
        <v>0</v>
      </c>
      <c r="W35" s="107">
        <v>0</v>
      </c>
      <c r="X35" s="107">
        <v>0</v>
      </c>
      <c r="Y35" s="107">
        <v>0</v>
      </c>
      <c r="Z35" s="107">
        <v>0</v>
      </c>
      <c r="AA35" s="107">
        <v>0</v>
      </c>
      <c r="AB35" s="206" t="s">
        <v>131</v>
      </c>
      <c r="AC35" s="206" t="s">
        <v>228</v>
      </c>
      <c r="AD35" s="107">
        <f t="shared" si="1"/>
        <v>0</v>
      </c>
    </row>
    <row r="36" spans="1:30" x14ac:dyDescent="0.2">
      <c r="A36" s="206">
        <v>2024</v>
      </c>
      <c r="B36" s="206">
        <v>839</v>
      </c>
      <c r="C36" s="206" t="s">
        <v>116</v>
      </c>
      <c r="D36" s="207" t="s">
        <v>234</v>
      </c>
      <c r="E36" s="207" t="s">
        <v>116</v>
      </c>
      <c r="F36" s="207" t="s">
        <v>235</v>
      </c>
      <c r="G36" s="208">
        <v>1598.25</v>
      </c>
      <c r="H36" s="208">
        <v>288.20999999999998</v>
      </c>
      <c r="I36" s="206" t="s">
        <v>120</v>
      </c>
      <c r="J36" s="208">
        <f t="shared" si="0"/>
        <v>1310.04</v>
      </c>
      <c r="K36" s="206" t="s">
        <v>131</v>
      </c>
      <c r="L36" s="206" t="s">
        <v>236</v>
      </c>
      <c r="M36" s="206" t="s">
        <v>123</v>
      </c>
      <c r="N36" s="206" t="s">
        <v>237</v>
      </c>
      <c r="O36" s="206" t="s">
        <v>116</v>
      </c>
      <c r="P36" s="207" t="s">
        <v>226</v>
      </c>
      <c r="Q36" s="206" t="s">
        <v>227</v>
      </c>
      <c r="R36" s="206" t="s">
        <v>227</v>
      </c>
      <c r="S36" s="206" t="s">
        <v>190</v>
      </c>
      <c r="T36" s="206" t="s">
        <v>190</v>
      </c>
      <c r="U36" s="107" t="s">
        <v>131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206" t="s">
        <v>131</v>
      </c>
      <c r="AC36" s="206" t="s">
        <v>228</v>
      </c>
      <c r="AD36" s="107">
        <f t="shared" si="1"/>
        <v>0</v>
      </c>
    </row>
    <row r="37" spans="1:30" x14ac:dyDescent="0.2">
      <c r="A37" s="206">
        <v>2024</v>
      </c>
      <c r="B37" s="206">
        <v>829</v>
      </c>
      <c r="C37" s="206" t="s">
        <v>116</v>
      </c>
      <c r="D37" s="207" t="s">
        <v>238</v>
      </c>
      <c r="E37" s="207" t="s">
        <v>116</v>
      </c>
      <c r="F37" s="207" t="s">
        <v>239</v>
      </c>
      <c r="G37" s="208">
        <v>1969.08</v>
      </c>
      <c r="H37" s="208">
        <v>355.08</v>
      </c>
      <c r="I37" s="206" t="s">
        <v>120</v>
      </c>
      <c r="J37" s="208">
        <f t="shared" si="0"/>
        <v>1614</v>
      </c>
      <c r="K37" s="206" t="s">
        <v>240</v>
      </c>
      <c r="L37" s="206" t="s">
        <v>241</v>
      </c>
      <c r="M37" s="206" t="s">
        <v>123</v>
      </c>
      <c r="N37" s="206" t="s">
        <v>242</v>
      </c>
      <c r="O37" s="206" t="s">
        <v>116</v>
      </c>
      <c r="P37" s="207" t="s">
        <v>243</v>
      </c>
      <c r="Q37" s="206" t="s">
        <v>244</v>
      </c>
      <c r="R37" s="206" t="s">
        <v>244</v>
      </c>
      <c r="S37" s="206" t="s">
        <v>128</v>
      </c>
      <c r="T37" s="206" t="s">
        <v>129</v>
      </c>
      <c r="U37" s="107" t="s">
        <v>180</v>
      </c>
      <c r="V37" s="107">
        <v>10402</v>
      </c>
      <c r="W37" s="107">
        <v>10402</v>
      </c>
      <c r="X37" s="107">
        <v>62</v>
      </c>
      <c r="Y37" s="107">
        <v>2024</v>
      </c>
      <c r="Z37" s="107">
        <v>740</v>
      </c>
      <c r="AA37" s="107">
        <v>0</v>
      </c>
      <c r="AB37" s="206" t="s">
        <v>131</v>
      </c>
      <c r="AC37" s="206" t="s">
        <v>228</v>
      </c>
      <c r="AD37" s="107">
        <f t="shared" si="1"/>
        <v>1</v>
      </c>
    </row>
    <row r="38" spans="1:30" x14ac:dyDescent="0.2">
      <c r="A38" s="206">
        <v>2024</v>
      </c>
      <c r="B38" s="206">
        <v>823</v>
      </c>
      <c r="C38" s="206" t="s">
        <v>116</v>
      </c>
      <c r="D38" s="207" t="s">
        <v>245</v>
      </c>
      <c r="E38" s="207" t="s">
        <v>155</v>
      </c>
      <c r="F38" s="207" t="s">
        <v>246</v>
      </c>
      <c r="G38" s="208">
        <v>121.92</v>
      </c>
      <c r="H38" s="208">
        <v>43.97</v>
      </c>
      <c r="I38" s="206" t="s">
        <v>120</v>
      </c>
      <c r="J38" s="208">
        <f t="shared" si="0"/>
        <v>77.95</v>
      </c>
      <c r="K38" s="206" t="s">
        <v>247</v>
      </c>
      <c r="L38" s="206" t="s">
        <v>131</v>
      </c>
      <c r="M38" s="206" t="s">
        <v>123</v>
      </c>
      <c r="N38" s="206" t="s">
        <v>248</v>
      </c>
      <c r="O38" s="206" t="s">
        <v>155</v>
      </c>
      <c r="P38" s="207" t="s">
        <v>249</v>
      </c>
      <c r="Q38" s="206" t="s">
        <v>250</v>
      </c>
      <c r="R38" s="206"/>
      <c r="S38" s="206" t="s">
        <v>142</v>
      </c>
      <c r="T38" s="206" t="s">
        <v>143</v>
      </c>
      <c r="U38" s="107" t="s">
        <v>144</v>
      </c>
      <c r="V38" s="107">
        <v>10302</v>
      </c>
      <c r="W38" s="107">
        <v>10302</v>
      </c>
      <c r="X38" s="107">
        <v>122</v>
      </c>
      <c r="Y38" s="107">
        <v>2024</v>
      </c>
      <c r="Z38" s="107">
        <v>615</v>
      </c>
      <c r="AA38" s="107">
        <v>0</v>
      </c>
      <c r="AB38" s="206" t="s">
        <v>131</v>
      </c>
      <c r="AC38" s="206" t="s">
        <v>162</v>
      </c>
      <c r="AD38" s="107">
        <f t="shared" si="1"/>
        <v>1</v>
      </c>
    </row>
    <row r="39" spans="1:30" x14ac:dyDescent="0.2">
      <c r="A39" s="206">
        <v>2024</v>
      </c>
      <c r="B39" s="206">
        <v>823</v>
      </c>
      <c r="C39" s="206" t="s">
        <v>116</v>
      </c>
      <c r="D39" s="207" t="s">
        <v>245</v>
      </c>
      <c r="E39" s="207" t="s">
        <v>155</v>
      </c>
      <c r="F39" s="207" t="s">
        <v>246</v>
      </c>
      <c r="G39" s="208">
        <v>121.92</v>
      </c>
      <c r="H39" s="208">
        <v>0</v>
      </c>
      <c r="I39" s="206" t="s">
        <v>120</v>
      </c>
      <c r="J39" s="208">
        <f t="shared" si="0"/>
        <v>121.92</v>
      </c>
      <c r="K39" s="206" t="s">
        <v>247</v>
      </c>
      <c r="L39" s="206" t="s">
        <v>131</v>
      </c>
      <c r="M39" s="206" t="s">
        <v>123</v>
      </c>
      <c r="N39" s="206" t="s">
        <v>248</v>
      </c>
      <c r="O39" s="206" t="s">
        <v>155</v>
      </c>
      <c r="P39" s="207" t="s">
        <v>249</v>
      </c>
      <c r="Q39" s="206" t="s">
        <v>250</v>
      </c>
      <c r="R39" s="206"/>
      <c r="S39" s="206" t="s">
        <v>142</v>
      </c>
      <c r="T39" s="206" t="s">
        <v>143</v>
      </c>
      <c r="U39" s="107" t="s">
        <v>144</v>
      </c>
      <c r="V39" s="107">
        <v>10302</v>
      </c>
      <c r="W39" s="107">
        <v>10302</v>
      </c>
      <c r="X39" s="107">
        <v>132</v>
      </c>
      <c r="Y39" s="107">
        <v>2024</v>
      </c>
      <c r="Z39" s="107">
        <v>616</v>
      </c>
      <c r="AA39" s="107">
        <v>0</v>
      </c>
      <c r="AB39" s="206" t="s">
        <v>131</v>
      </c>
      <c r="AC39" s="206" t="s">
        <v>162</v>
      </c>
      <c r="AD39" s="107">
        <f t="shared" si="1"/>
        <v>0</v>
      </c>
    </row>
    <row r="40" spans="1:30" x14ac:dyDescent="0.2">
      <c r="A40" s="206">
        <v>2024</v>
      </c>
      <c r="B40" s="206">
        <v>833</v>
      </c>
      <c r="C40" s="206" t="s">
        <v>116</v>
      </c>
      <c r="D40" s="207" t="s">
        <v>251</v>
      </c>
      <c r="E40" s="207" t="s">
        <v>147</v>
      </c>
      <c r="F40" s="207" t="s">
        <v>252</v>
      </c>
      <c r="G40" s="208">
        <v>119.88</v>
      </c>
      <c r="H40" s="208">
        <v>21.62</v>
      </c>
      <c r="I40" s="206" t="s">
        <v>120</v>
      </c>
      <c r="J40" s="208">
        <f t="shared" si="0"/>
        <v>98.259999999999991</v>
      </c>
      <c r="K40" s="206" t="s">
        <v>253</v>
      </c>
      <c r="L40" s="206" t="s">
        <v>254</v>
      </c>
      <c r="M40" s="206" t="s">
        <v>123</v>
      </c>
      <c r="N40" s="206" t="s">
        <v>255</v>
      </c>
      <c r="O40" s="206" t="s">
        <v>116</v>
      </c>
      <c r="P40" s="207" t="s">
        <v>249</v>
      </c>
      <c r="Q40" s="206" t="s">
        <v>250</v>
      </c>
      <c r="R40" s="206"/>
      <c r="S40" s="206" t="s">
        <v>142</v>
      </c>
      <c r="T40" s="206" t="s">
        <v>143</v>
      </c>
      <c r="U40" s="107" t="s">
        <v>144</v>
      </c>
      <c r="V40" s="107">
        <v>10302</v>
      </c>
      <c r="W40" s="107">
        <v>10302</v>
      </c>
      <c r="X40" s="107">
        <v>221</v>
      </c>
      <c r="Y40" s="107">
        <v>2024</v>
      </c>
      <c r="Z40" s="107">
        <v>330</v>
      </c>
      <c r="AA40" s="107">
        <v>0</v>
      </c>
      <c r="AB40" s="206" t="s">
        <v>131</v>
      </c>
      <c r="AC40" s="206" t="s">
        <v>228</v>
      </c>
      <c r="AD40" s="107">
        <f t="shared" si="1"/>
        <v>0</v>
      </c>
    </row>
    <row r="41" spans="1:30" x14ac:dyDescent="0.2">
      <c r="A41" s="206">
        <v>2024</v>
      </c>
      <c r="B41" s="206">
        <v>825</v>
      </c>
      <c r="C41" s="206" t="s">
        <v>116</v>
      </c>
      <c r="D41" s="207" t="s">
        <v>256</v>
      </c>
      <c r="E41" s="207" t="s">
        <v>116</v>
      </c>
      <c r="F41" s="207" t="s">
        <v>257</v>
      </c>
      <c r="G41" s="208">
        <v>762.5</v>
      </c>
      <c r="H41" s="208">
        <v>137.5</v>
      </c>
      <c r="I41" s="206" t="s">
        <v>120</v>
      </c>
      <c r="J41" s="208">
        <f t="shared" si="0"/>
        <v>625</v>
      </c>
      <c r="K41" s="206" t="s">
        <v>258</v>
      </c>
      <c r="L41" s="206" t="s">
        <v>259</v>
      </c>
      <c r="M41" s="206" t="s">
        <v>123</v>
      </c>
      <c r="N41" s="206" t="s">
        <v>260</v>
      </c>
      <c r="O41" s="206" t="s">
        <v>116</v>
      </c>
      <c r="P41" s="207" t="s">
        <v>261</v>
      </c>
      <c r="Q41" s="206" t="s">
        <v>262</v>
      </c>
      <c r="R41" s="206" t="s">
        <v>263</v>
      </c>
      <c r="S41" s="206" t="s">
        <v>142</v>
      </c>
      <c r="T41" s="206" t="s">
        <v>143</v>
      </c>
      <c r="U41" s="107" t="s">
        <v>144</v>
      </c>
      <c r="V41" s="107">
        <v>10302</v>
      </c>
      <c r="W41" s="107">
        <v>10302</v>
      </c>
      <c r="X41" s="107">
        <v>42</v>
      </c>
      <c r="Y41" s="107">
        <v>2024</v>
      </c>
      <c r="Z41" s="107">
        <v>400</v>
      </c>
      <c r="AA41" s="107">
        <v>0</v>
      </c>
      <c r="AB41" s="206" t="s">
        <v>131</v>
      </c>
      <c r="AC41" s="206" t="s">
        <v>228</v>
      </c>
      <c r="AD41" s="107">
        <f t="shared" si="1"/>
        <v>1</v>
      </c>
    </row>
    <row r="42" spans="1:30" x14ac:dyDescent="0.2">
      <c r="A42" s="206">
        <v>2024</v>
      </c>
      <c r="B42" s="206">
        <v>824</v>
      </c>
      <c r="C42" s="206" t="s">
        <v>116</v>
      </c>
      <c r="D42" s="207" t="s">
        <v>264</v>
      </c>
      <c r="E42" s="207" t="s">
        <v>147</v>
      </c>
      <c r="F42" s="207" t="s">
        <v>265</v>
      </c>
      <c r="G42" s="208">
        <v>622.20000000000005</v>
      </c>
      <c r="H42" s="208">
        <v>112.2</v>
      </c>
      <c r="I42" s="206" t="s">
        <v>120</v>
      </c>
      <c r="J42" s="208">
        <f t="shared" si="0"/>
        <v>510.00000000000006</v>
      </c>
      <c r="K42" s="206" t="s">
        <v>266</v>
      </c>
      <c r="L42" s="206" t="s">
        <v>267</v>
      </c>
      <c r="M42" s="206" t="s">
        <v>123</v>
      </c>
      <c r="N42" s="206" t="s">
        <v>268</v>
      </c>
      <c r="O42" s="206" t="s">
        <v>147</v>
      </c>
      <c r="P42" s="207" t="s">
        <v>269</v>
      </c>
      <c r="Q42" s="206" t="s">
        <v>270</v>
      </c>
      <c r="R42" s="206"/>
      <c r="S42" s="206" t="s">
        <v>142</v>
      </c>
      <c r="T42" s="206" t="s">
        <v>143</v>
      </c>
      <c r="U42" s="107" t="s">
        <v>144</v>
      </c>
      <c r="V42" s="107">
        <v>10302</v>
      </c>
      <c r="W42" s="107">
        <v>10302</v>
      </c>
      <c r="X42" s="107">
        <v>210</v>
      </c>
      <c r="Y42" s="107">
        <v>2024</v>
      </c>
      <c r="Z42" s="107">
        <v>181</v>
      </c>
      <c r="AA42" s="107">
        <v>0</v>
      </c>
      <c r="AB42" s="206" t="s">
        <v>131</v>
      </c>
      <c r="AC42" s="206" t="s">
        <v>153</v>
      </c>
      <c r="AD42" s="107">
        <f t="shared" si="1"/>
        <v>1</v>
      </c>
    </row>
    <row r="43" spans="1:30" x14ac:dyDescent="0.2">
      <c r="A43" s="206">
        <v>2024</v>
      </c>
      <c r="B43" s="206">
        <v>836</v>
      </c>
      <c r="C43" s="206" t="s">
        <v>116</v>
      </c>
      <c r="D43" s="207" t="s">
        <v>271</v>
      </c>
      <c r="E43" s="207" t="s">
        <v>164</v>
      </c>
      <c r="F43" s="207" t="s">
        <v>272</v>
      </c>
      <c r="G43" s="208">
        <v>-387.13</v>
      </c>
      <c r="H43" s="208">
        <v>-69.81</v>
      </c>
      <c r="I43" s="206" t="s">
        <v>120</v>
      </c>
      <c r="J43" s="208">
        <f t="shared" si="0"/>
        <v>-317.32</v>
      </c>
      <c r="K43" s="206" t="s">
        <v>131</v>
      </c>
      <c r="L43" s="206" t="s">
        <v>273</v>
      </c>
      <c r="M43" s="206" t="s">
        <v>123</v>
      </c>
      <c r="N43" s="206" t="s">
        <v>274</v>
      </c>
      <c r="O43" s="206" t="s">
        <v>275</v>
      </c>
      <c r="P43" s="207" t="s">
        <v>276</v>
      </c>
      <c r="Q43" s="206" t="s">
        <v>277</v>
      </c>
      <c r="R43" s="206"/>
      <c r="S43" s="206" t="s">
        <v>190</v>
      </c>
      <c r="T43" s="206" t="s">
        <v>190</v>
      </c>
      <c r="U43" s="107" t="s">
        <v>131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206" t="s">
        <v>131</v>
      </c>
      <c r="AC43" s="206" t="s">
        <v>278</v>
      </c>
      <c r="AD43" s="107">
        <f t="shared" si="1"/>
        <v>1</v>
      </c>
    </row>
    <row r="44" spans="1:30" x14ac:dyDescent="0.2">
      <c r="A44" s="206">
        <v>2024</v>
      </c>
      <c r="B44" s="206">
        <v>837</v>
      </c>
      <c r="C44" s="206" t="s">
        <v>116</v>
      </c>
      <c r="D44" s="207" t="s">
        <v>279</v>
      </c>
      <c r="E44" s="207" t="s">
        <v>118</v>
      </c>
      <c r="F44" s="207" t="s">
        <v>280</v>
      </c>
      <c r="G44" s="208">
        <v>893.89</v>
      </c>
      <c r="H44" s="208">
        <v>161.19</v>
      </c>
      <c r="I44" s="206" t="s">
        <v>120</v>
      </c>
      <c r="J44" s="208">
        <f t="shared" si="0"/>
        <v>732.7</v>
      </c>
      <c r="K44" s="206" t="s">
        <v>131</v>
      </c>
      <c r="L44" s="206" t="s">
        <v>281</v>
      </c>
      <c r="M44" s="206" t="s">
        <v>123</v>
      </c>
      <c r="N44" s="206" t="s">
        <v>282</v>
      </c>
      <c r="O44" s="206" t="s">
        <v>118</v>
      </c>
      <c r="P44" s="207" t="s">
        <v>276</v>
      </c>
      <c r="Q44" s="206" t="s">
        <v>277</v>
      </c>
      <c r="R44" s="206"/>
      <c r="S44" s="206" t="s">
        <v>190</v>
      </c>
      <c r="T44" s="206" t="s">
        <v>190</v>
      </c>
      <c r="U44" s="107" t="s">
        <v>131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206" t="s">
        <v>131</v>
      </c>
      <c r="AC44" s="206" t="s">
        <v>132</v>
      </c>
      <c r="AD44" s="107">
        <f t="shared" si="1"/>
        <v>0</v>
      </c>
    </row>
    <row r="45" spans="1:30" x14ac:dyDescent="0.2">
      <c r="A45" s="206">
        <v>2024</v>
      </c>
      <c r="B45" s="206">
        <v>822</v>
      </c>
      <c r="C45" s="206" t="s">
        <v>116</v>
      </c>
      <c r="D45" s="207" t="s">
        <v>283</v>
      </c>
      <c r="E45" s="207" t="s">
        <v>118</v>
      </c>
      <c r="F45" s="207" t="s">
        <v>284</v>
      </c>
      <c r="G45" s="208">
        <v>58.56</v>
      </c>
      <c r="H45" s="208">
        <v>10.56</v>
      </c>
      <c r="I45" s="206" t="s">
        <v>120</v>
      </c>
      <c r="J45" s="208">
        <f t="shared" si="0"/>
        <v>48</v>
      </c>
      <c r="K45" s="206" t="s">
        <v>285</v>
      </c>
      <c r="L45" s="206" t="s">
        <v>286</v>
      </c>
      <c r="M45" s="206" t="s">
        <v>123</v>
      </c>
      <c r="N45" s="206" t="s">
        <v>287</v>
      </c>
      <c r="O45" s="206" t="s">
        <v>118</v>
      </c>
      <c r="P45" s="207" t="s">
        <v>288</v>
      </c>
      <c r="Q45" s="206" t="s">
        <v>289</v>
      </c>
      <c r="R45" s="206"/>
      <c r="S45" s="206" t="s">
        <v>142</v>
      </c>
      <c r="T45" s="206" t="s">
        <v>143</v>
      </c>
      <c r="U45" s="107" t="s">
        <v>144</v>
      </c>
      <c r="V45" s="107">
        <v>10302</v>
      </c>
      <c r="W45" s="107">
        <v>10302</v>
      </c>
      <c r="X45" s="107">
        <v>14</v>
      </c>
      <c r="Y45" s="107">
        <v>2024</v>
      </c>
      <c r="Z45" s="107">
        <v>371</v>
      </c>
      <c r="AA45" s="107">
        <v>0</v>
      </c>
      <c r="AB45" s="206" t="s">
        <v>131</v>
      </c>
      <c r="AC45" s="206" t="s">
        <v>132</v>
      </c>
      <c r="AD45" s="107">
        <f t="shared" si="1"/>
        <v>1</v>
      </c>
    </row>
    <row r="46" spans="1:30" x14ac:dyDescent="0.2">
      <c r="A46" s="206">
        <v>2024</v>
      </c>
      <c r="B46" s="206">
        <v>815</v>
      </c>
      <c r="C46" s="206" t="s">
        <v>116</v>
      </c>
      <c r="D46" s="207" t="s">
        <v>290</v>
      </c>
      <c r="E46" s="207" t="s">
        <v>291</v>
      </c>
      <c r="F46" s="207" t="s">
        <v>292</v>
      </c>
      <c r="G46" s="208">
        <v>63.8</v>
      </c>
      <c r="H46" s="208">
        <v>11.51</v>
      </c>
      <c r="I46" s="206" t="s">
        <v>120</v>
      </c>
      <c r="J46" s="208">
        <f t="shared" si="0"/>
        <v>52.29</v>
      </c>
      <c r="K46" s="206" t="s">
        <v>293</v>
      </c>
      <c r="L46" s="206" t="s">
        <v>294</v>
      </c>
      <c r="M46" s="206" t="s">
        <v>123</v>
      </c>
      <c r="N46" s="206" t="s">
        <v>295</v>
      </c>
      <c r="O46" s="206" t="s">
        <v>291</v>
      </c>
      <c r="P46" s="207" t="s">
        <v>296</v>
      </c>
      <c r="Q46" s="206" t="s">
        <v>297</v>
      </c>
      <c r="R46" s="206" t="s">
        <v>298</v>
      </c>
      <c r="S46" s="206" t="s">
        <v>128</v>
      </c>
      <c r="T46" s="206" t="s">
        <v>129</v>
      </c>
      <c r="U46" s="107" t="s">
        <v>180</v>
      </c>
      <c r="V46" s="107">
        <v>10402</v>
      </c>
      <c r="W46" s="107">
        <v>10402</v>
      </c>
      <c r="X46" s="107">
        <v>93</v>
      </c>
      <c r="Y46" s="107">
        <v>2024</v>
      </c>
      <c r="Z46" s="107">
        <v>857</v>
      </c>
      <c r="AA46" s="107">
        <v>0</v>
      </c>
      <c r="AB46" s="206" t="s">
        <v>131</v>
      </c>
      <c r="AC46" s="206" t="s">
        <v>299</v>
      </c>
      <c r="AD46" s="107">
        <f t="shared" si="1"/>
        <v>1</v>
      </c>
    </row>
    <row r="47" spans="1:30" x14ac:dyDescent="0.2">
      <c r="A47" s="206">
        <v>2024</v>
      </c>
      <c r="B47" s="206">
        <v>812</v>
      </c>
      <c r="C47" s="206" t="s">
        <v>116</v>
      </c>
      <c r="D47" s="207" t="s">
        <v>300</v>
      </c>
      <c r="E47" s="207" t="s">
        <v>301</v>
      </c>
      <c r="F47" s="207" t="s">
        <v>302</v>
      </c>
      <c r="G47" s="208">
        <v>146.4</v>
      </c>
      <c r="H47" s="208">
        <v>52.8</v>
      </c>
      <c r="I47" s="206" t="s">
        <v>120</v>
      </c>
      <c r="J47" s="208">
        <f t="shared" si="0"/>
        <v>93.600000000000009</v>
      </c>
      <c r="K47" s="206" t="s">
        <v>303</v>
      </c>
      <c r="L47" s="206" t="s">
        <v>131</v>
      </c>
      <c r="M47" s="206" t="s">
        <v>123</v>
      </c>
      <c r="N47" s="206" t="s">
        <v>304</v>
      </c>
      <c r="O47" s="206" t="s">
        <v>134</v>
      </c>
      <c r="P47" s="207" t="s">
        <v>305</v>
      </c>
      <c r="Q47" s="206" t="s">
        <v>306</v>
      </c>
      <c r="R47" s="206" t="s">
        <v>306</v>
      </c>
      <c r="S47" s="206" t="s">
        <v>128</v>
      </c>
      <c r="T47" s="206" t="s">
        <v>129</v>
      </c>
      <c r="U47" s="107" t="s">
        <v>180</v>
      </c>
      <c r="V47" s="107">
        <v>10402</v>
      </c>
      <c r="W47" s="107">
        <v>10402</v>
      </c>
      <c r="X47" s="107">
        <v>32</v>
      </c>
      <c r="Y47" s="107">
        <v>2024</v>
      </c>
      <c r="Z47" s="107">
        <v>618</v>
      </c>
      <c r="AA47" s="107">
        <v>0</v>
      </c>
      <c r="AB47" s="206" t="s">
        <v>131</v>
      </c>
      <c r="AC47" s="206" t="s">
        <v>145</v>
      </c>
      <c r="AD47" s="107">
        <f t="shared" si="1"/>
        <v>1</v>
      </c>
    </row>
    <row r="48" spans="1:30" x14ac:dyDescent="0.2">
      <c r="A48" s="206">
        <v>2024</v>
      </c>
      <c r="B48" s="206">
        <v>812</v>
      </c>
      <c r="C48" s="206" t="s">
        <v>116</v>
      </c>
      <c r="D48" s="207" t="s">
        <v>300</v>
      </c>
      <c r="E48" s="207" t="s">
        <v>301</v>
      </c>
      <c r="F48" s="207" t="s">
        <v>302</v>
      </c>
      <c r="G48" s="208">
        <v>146.4</v>
      </c>
      <c r="H48" s="208">
        <v>0</v>
      </c>
      <c r="I48" s="206" t="s">
        <v>120</v>
      </c>
      <c r="J48" s="208">
        <f t="shared" si="0"/>
        <v>146.4</v>
      </c>
      <c r="K48" s="206" t="s">
        <v>303</v>
      </c>
      <c r="L48" s="206" t="s">
        <v>131</v>
      </c>
      <c r="M48" s="206" t="s">
        <v>123</v>
      </c>
      <c r="N48" s="206" t="s">
        <v>304</v>
      </c>
      <c r="O48" s="206" t="s">
        <v>134</v>
      </c>
      <c r="P48" s="207" t="s">
        <v>305</v>
      </c>
      <c r="Q48" s="206" t="s">
        <v>306</v>
      </c>
      <c r="R48" s="206" t="s">
        <v>306</v>
      </c>
      <c r="S48" s="206" t="s">
        <v>128</v>
      </c>
      <c r="T48" s="206" t="s">
        <v>129</v>
      </c>
      <c r="U48" s="107" t="s">
        <v>180</v>
      </c>
      <c r="V48" s="107">
        <v>10402</v>
      </c>
      <c r="W48" s="107">
        <v>10402</v>
      </c>
      <c r="X48" s="107">
        <v>35</v>
      </c>
      <c r="Y48" s="107">
        <v>2024</v>
      </c>
      <c r="Z48" s="107">
        <v>620</v>
      </c>
      <c r="AA48" s="107">
        <v>0</v>
      </c>
      <c r="AB48" s="206" t="s">
        <v>131</v>
      </c>
      <c r="AC48" s="206" t="s">
        <v>145</v>
      </c>
      <c r="AD48" s="107">
        <f t="shared" si="1"/>
        <v>0</v>
      </c>
    </row>
    <row r="49" spans="1:30" x14ac:dyDescent="0.2">
      <c r="A49" s="206">
        <v>2024</v>
      </c>
      <c r="B49" s="206">
        <v>813</v>
      </c>
      <c r="C49" s="206" t="s">
        <v>116</v>
      </c>
      <c r="D49" s="207" t="s">
        <v>307</v>
      </c>
      <c r="E49" s="207" t="s">
        <v>301</v>
      </c>
      <c r="F49" s="207" t="s">
        <v>308</v>
      </c>
      <c r="G49" s="208">
        <v>652.70000000000005</v>
      </c>
      <c r="H49" s="208">
        <v>117.7</v>
      </c>
      <c r="I49" s="206" t="s">
        <v>120</v>
      </c>
      <c r="J49" s="208">
        <f t="shared" si="0"/>
        <v>535</v>
      </c>
      <c r="K49" s="206" t="s">
        <v>303</v>
      </c>
      <c r="L49" s="206" t="s">
        <v>309</v>
      </c>
      <c r="M49" s="206" t="s">
        <v>123</v>
      </c>
      <c r="N49" s="206" t="s">
        <v>310</v>
      </c>
      <c r="O49" s="206" t="s">
        <v>134</v>
      </c>
      <c r="P49" s="207" t="s">
        <v>305</v>
      </c>
      <c r="Q49" s="206" t="s">
        <v>306</v>
      </c>
      <c r="R49" s="206" t="s">
        <v>306</v>
      </c>
      <c r="S49" s="206" t="s">
        <v>128</v>
      </c>
      <c r="T49" s="206" t="s">
        <v>129</v>
      </c>
      <c r="U49" s="107" t="s">
        <v>180</v>
      </c>
      <c r="V49" s="107">
        <v>10402</v>
      </c>
      <c r="W49" s="107">
        <v>10402</v>
      </c>
      <c r="X49" s="107">
        <v>24</v>
      </c>
      <c r="Y49" s="107">
        <v>2024</v>
      </c>
      <c r="Z49" s="107">
        <v>281</v>
      </c>
      <c r="AA49" s="107">
        <v>0</v>
      </c>
      <c r="AB49" s="206" t="s">
        <v>131</v>
      </c>
      <c r="AC49" s="206" t="s">
        <v>145</v>
      </c>
      <c r="AD49" s="107">
        <f t="shared" si="1"/>
        <v>0</v>
      </c>
    </row>
    <row r="50" spans="1:30" x14ac:dyDescent="0.2">
      <c r="A50" s="206">
        <v>2024</v>
      </c>
      <c r="B50" s="206">
        <v>826</v>
      </c>
      <c r="C50" s="206" t="s">
        <v>116</v>
      </c>
      <c r="D50" s="207" t="s">
        <v>311</v>
      </c>
      <c r="E50" s="207" t="s">
        <v>192</v>
      </c>
      <c r="F50" s="207" t="s">
        <v>312</v>
      </c>
      <c r="G50" s="208">
        <v>2621.63</v>
      </c>
      <c r="H50" s="208">
        <v>0</v>
      </c>
      <c r="I50" s="206" t="s">
        <v>184</v>
      </c>
      <c r="J50" s="208">
        <f t="shared" si="0"/>
        <v>2621.63</v>
      </c>
      <c r="K50" s="206" t="s">
        <v>131</v>
      </c>
      <c r="L50" s="206" t="s">
        <v>313</v>
      </c>
      <c r="M50" s="206" t="s">
        <v>123</v>
      </c>
      <c r="N50" s="206" t="s">
        <v>314</v>
      </c>
      <c r="O50" s="206" t="s">
        <v>192</v>
      </c>
      <c r="P50" s="207" t="s">
        <v>315</v>
      </c>
      <c r="Q50" s="206" t="s">
        <v>316</v>
      </c>
      <c r="R50" s="206" t="s">
        <v>317</v>
      </c>
      <c r="S50" s="206" t="s">
        <v>128</v>
      </c>
      <c r="T50" s="206" t="s">
        <v>129</v>
      </c>
      <c r="U50" s="107" t="s">
        <v>131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v>0</v>
      </c>
      <c r="AB50" s="206" t="s">
        <v>131</v>
      </c>
      <c r="AC50" s="206" t="s">
        <v>198</v>
      </c>
      <c r="AD50" s="107">
        <f t="shared" si="1"/>
        <v>1</v>
      </c>
    </row>
    <row r="51" spans="1:30" x14ac:dyDescent="0.2">
      <c r="A51" s="206">
        <v>2024</v>
      </c>
      <c r="B51" s="206">
        <v>827</v>
      </c>
      <c r="C51" s="206" t="s">
        <v>116</v>
      </c>
      <c r="D51" s="207" t="s">
        <v>318</v>
      </c>
      <c r="E51" s="207" t="s">
        <v>192</v>
      </c>
      <c r="F51" s="207" t="s">
        <v>319</v>
      </c>
      <c r="G51" s="208">
        <v>4549.6899999999996</v>
      </c>
      <c r="H51" s="208">
        <v>0</v>
      </c>
      <c r="I51" s="206" t="s">
        <v>184</v>
      </c>
      <c r="J51" s="208">
        <f t="shared" si="0"/>
        <v>4549.6899999999996</v>
      </c>
      <c r="K51" s="206" t="s">
        <v>131</v>
      </c>
      <c r="L51" s="206" t="s">
        <v>320</v>
      </c>
      <c r="M51" s="206" t="s">
        <v>123</v>
      </c>
      <c r="N51" s="206" t="s">
        <v>321</v>
      </c>
      <c r="O51" s="206" t="s">
        <v>192</v>
      </c>
      <c r="P51" s="207" t="s">
        <v>315</v>
      </c>
      <c r="Q51" s="206" t="s">
        <v>316</v>
      </c>
      <c r="R51" s="206" t="s">
        <v>317</v>
      </c>
      <c r="S51" s="206" t="s">
        <v>128</v>
      </c>
      <c r="T51" s="206" t="s">
        <v>129</v>
      </c>
      <c r="U51" s="107" t="s">
        <v>131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206" t="s">
        <v>131</v>
      </c>
      <c r="AC51" s="206" t="s">
        <v>198</v>
      </c>
      <c r="AD51" s="107">
        <f t="shared" si="1"/>
        <v>0</v>
      </c>
    </row>
    <row r="52" spans="1:30" x14ac:dyDescent="0.2">
      <c r="A52" s="206">
        <v>2024</v>
      </c>
      <c r="B52" s="206">
        <v>831</v>
      </c>
      <c r="C52" s="206" t="s">
        <v>116</v>
      </c>
      <c r="D52" s="207" t="s">
        <v>322</v>
      </c>
      <c r="E52" s="207" t="s">
        <v>147</v>
      </c>
      <c r="F52" s="207" t="s">
        <v>323</v>
      </c>
      <c r="G52" s="208">
        <v>1.1000000000000001</v>
      </c>
      <c r="H52" s="208">
        <v>1.1000000000000001</v>
      </c>
      <c r="I52" s="206" t="s">
        <v>120</v>
      </c>
      <c r="J52" s="208">
        <f t="shared" si="0"/>
        <v>0</v>
      </c>
      <c r="K52" s="206" t="s">
        <v>149</v>
      </c>
      <c r="L52" s="206" t="s">
        <v>131</v>
      </c>
      <c r="M52" s="206" t="s">
        <v>123</v>
      </c>
      <c r="N52" s="206" t="s">
        <v>324</v>
      </c>
      <c r="O52" s="206" t="s">
        <v>147</v>
      </c>
      <c r="P52" s="207" t="s">
        <v>325</v>
      </c>
      <c r="Q52" s="206" t="s">
        <v>326</v>
      </c>
      <c r="R52" s="206" t="s">
        <v>326</v>
      </c>
      <c r="S52" s="206" t="s">
        <v>142</v>
      </c>
      <c r="T52" s="206" t="s">
        <v>143</v>
      </c>
      <c r="U52" s="107" t="s">
        <v>144</v>
      </c>
      <c r="V52" s="107">
        <v>10302</v>
      </c>
      <c r="W52" s="107">
        <v>10302</v>
      </c>
      <c r="X52" s="107">
        <v>6</v>
      </c>
      <c r="Y52" s="107">
        <v>2024</v>
      </c>
      <c r="Z52" s="107">
        <v>845</v>
      </c>
      <c r="AA52" s="107">
        <v>0</v>
      </c>
      <c r="AB52" s="206" t="s">
        <v>131</v>
      </c>
      <c r="AC52" s="206" t="s">
        <v>153</v>
      </c>
      <c r="AD52" s="107">
        <f t="shared" si="1"/>
        <v>1</v>
      </c>
    </row>
    <row r="53" spans="1:30" x14ac:dyDescent="0.2">
      <c r="A53" s="206">
        <v>2024</v>
      </c>
      <c r="B53" s="206">
        <v>840</v>
      </c>
      <c r="C53" s="206" t="s">
        <v>116</v>
      </c>
      <c r="D53" s="207" t="s">
        <v>327</v>
      </c>
      <c r="E53" s="207" t="s">
        <v>147</v>
      </c>
      <c r="F53" s="207"/>
      <c r="G53" s="208">
        <v>1464</v>
      </c>
      <c r="H53" s="208">
        <v>264</v>
      </c>
      <c r="I53" s="206" t="s">
        <v>120</v>
      </c>
      <c r="J53" s="208">
        <f t="shared" si="0"/>
        <v>1200</v>
      </c>
      <c r="K53" s="206" t="s">
        <v>328</v>
      </c>
      <c r="L53" s="206" t="s">
        <v>329</v>
      </c>
      <c r="M53" s="206" t="s">
        <v>123</v>
      </c>
      <c r="N53" s="206" t="s">
        <v>330</v>
      </c>
      <c r="O53" s="206" t="s">
        <v>147</v>
      </c>
      <c r="P53" s="207" t="s">
        <v>331</v>
      </c>
      <c r="Q53" s="206" t="s">
        <v>332</v>
      </c>
      <c r="R53" s="206"/>
      <c r="S53" s="206" t="s">
        <v>128</v>
      </c>
      <c r="T53" s="206" t="s">
        <v>129</v>
      </c>
      <c r="U53" s="107" t="s">
        <v>131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>
        <v>0</v>
      </c>
      <c r="AB53" s="206" t="s">
        <v>131</v>
      </c>
      <c r="AC53" s="206" t="s">
        <v>153</v>
      </c>
      <c r="AD53" s="107">
        <f t="shared" si="1"/>
        <v>1</v>
      </c>
    </row>
    <row r="54" spans="1:30" x14ac:dyDescent="0.2">
      <c r="A54" s="206">
        <v>2024</v>
      </c>
      <c r="B54" s="206">
        <v>788</v>
      </c>
      <c r="C54" s="206" t="s">
        <v>301</v>
      </c>
      <c r="D54" s="207" t="s">
        <v>333</v>
      </c>
      <c r="E54" s="207" t="s">
        <v>334</v>
      </c>
      <c r="F54" s="207" t="s">
        <v>335</v>
      </c>
      <c r="G54" s="208">
        <v>105.4</v>
      </c>
      <c r="H54" s="208">
        <v>0</v>
      </c>
      <c r="I54" s="206" t="s">
        <v>120</v>
      </c>
      <c r="J54" s="208">
        <f t="shared" si="0"/>
        <v>105.4</v>
      </c>
      <c r="K54" s="206" t="s">
        <v>336</v>
      </c>
      <c r="L54" s="206" t="s">
        <v>131</v>
      </c>
      <c r="M54" s="206" t="s">
        <v>123</v>
      </c>
      <c r="N54" s="206" t="s">
        <v>337</v>
      </c>
      <c r="O54" s="206" t="s">
        <v>338</v>
      </c>
      <c r="P54" s="207" t="s">
        <v>339</v>
      </c>
      <c r="Q54" s="206" t="s">
        <v>340</v>
      </c>
      <c r="R54" s="206" t="s">
        <v>341</v>
      </c>
      <c r="S54" s="206" t="s">
        <v>142</v>
      </c>
      <c r="T54" s="206" t="s">
        <v>143</v>
      </c>
      <c r="U54" s="107" t="s">
        <v>144</v>
      </c>
      <c r="V54" s="107">
        <v>10302</v>
      </c>
      <c r="W54" s="107">
        <v>10302</v>
      </c>
      <c r="X54" s="107">
        <v>104</v>
      </c>
      <c r="Y54" s="107">
        <v>2024</v>
      </c>
      <c r="Z54" s="107">
        <v>708</v>
      </c>
      <c r="AA54" s="107">
        <v>0</v>
      </c>
      <c r="AB54" s="206" t="s">
        <v>131</v>
      </c>
      <c r="AC54" s="206" t="s">
        <v>342</v>
      </c>
      <c r="AD54" s="107">
        <f t="shared" si="1"/>
        <v>1</v>
      </c>
    </row>
    <row r="55" spans="1:30" x14ac:dyDescent="0.2">
      <c r="C55" s="107"/>
      <c r="D55" s="107"/>
      <c r="E55" s="107"/>
      <c r="F55" s="107"/>
      <c r="G55" s="107"/>
      <c r="H55" s="107"/>
      <c r="I55" s="107"/>
      <c r="J55" s="107"/>
      <c r="O55" s="107"/>
      <c r="P55" s="107"/>
      <c r="Q55" s="107"/>
      <c r="R55" s="107"/>
      <c r="T55" s="107"/>
      <c r="AC55" s="107"/>
    </row>
    <row r="56" spans="1:30" x14ac:dyDescent="0.2">
      <c r="C56" s="107"/>
      <c r="D56" s="107"/>
      <c r="E56" s="107"/>
      <c r="F56" s="210" t="s">
        <v>343</v>
      </c>
      <c r="G56" s="209">
        <f>SUM(G11:G54)</f>
        <v>44651.139999999992</v>
      </c>
      <c r="H56" s="107"/>
      <c r="I56" s="107"/>
      <c r="J56" s="107"/>
      <c r="O56" s="107"/>
      <c r="P56" s="107"/>
      <c r="Q56" s="107"/>
      <c r="R56" s="107"/>
      <c r="T56" s="107"/>
      <c r="AC56" s="107"/>
      <c r="AD56" s="212">
        <f>SUM(AC11:AD54)</f>
        <v>23</v>
      </c>
    </row>
    <row r="57" spans="1:30" x14ac:dyDescent="0.2">
      <c r="C57" s="107"/>
      <c r="D57" s="107"/>
      <c r="E57" s="107"/>
      <c r="F57" s="107"/>
      <c r="G57" s="107"/>
      <c r="H57" s="107"/>
      <c r="I57" s="107"/>
      <c r="J57" s="107"/>
      <c r="O57" s="107"/>
      <c r="P57" s="107"/>
      <c r="Q57" s="107"/>
      <c r="R57" s="107"/>
      <c r="T57" s="107"/>
      <c r="AC57" s="107"/>
    </row>
    <row r="58" spans="1:30" x14ac:dyDescent="0.2">
      <c r="C58" s="107"/>
      <c r="D58" s="107"/>
      <c r="E58" s="107"/>
      <c r="F58" s="107"/>
      <c r="G58" s="107"/>
      <c r="H58" s="107"/>
      <c r="I58" s="107"/>
      <c r="J58" s="107"/>
      <c r="O58" s="107"/>
      <c r="P58" s="107"/>
      <c r="Q58" s="107"/>
      <c r="R58" s="107"/>
      <c r="T58" s="107"/>
      <c r="AC58" s="107"/>
    </row>
    <row r="59" spans="1:30" x14ac:dyDescent="0.2">
      <c r="C59" s="107"/>
      <c r="D59" s="107"/>
      <c r="E59" s="107"/>
      <c r="F59" s="107"/>
      <c r="G59" s="107"/>
      <c r="H59" s="107"/>
      <c r="I59" s="107"/>
      <c r="J59" s="107"/>
      <c r="O59" s="107"/>
      <c r="P59" s="107"/>
      <c r="Q59" s="107"/>
      <c r="R59" s="107"/>
      <c r="T59" s="107"/>
      <c r="AC59" s="107"/>
    </row>
    <row r="60" spans="1:30" x14ac:dyDescent="0.2">
      <c r="C60" s="107"/>
      <c r="D60" s="107"/>
      <c r="E60" s="107"/>
      <c r="F60" s="107"/>
      <c r="G60" s="107"/>
      <c r="H60" s="107"/>
      <c r="I60" s="107"/>
      <c r="J60" s="107"/>
      <c r="O60" s="107"/>
      <c r="P60" s="107"/>
      <c r="Q60" s="107"/>
      <c r="R60" s="107"/>
      <c r="T60" s="107"/>
      <c r="AC60" s="107"/>
    </row>
    <row r="61" spans="1:30" x14ac:dyDescent="0.2">
      <c r="C61" s="107"/>
      <c r="D61" s="107"/>
      <c r="E61" s="107"/>
      <c r="F61" s="107"/>
      <c r="G61" s="107"/>
      <c r="H61" s="107"/>
      <c r="I61" s="107"/>
      <c r="J61" s="107"/>
      <c r="O61" s="107"/>
      <c r="P61" s="107"/>
      <c r="Q61" s="107"/>
      <c r="R61" s="107"/>
      <c r="T61" s="107"/>
      <c r="AC61" s="107"/>
    </row>
    <row r="62" spans="1:30" x14ac:dyDescent="0.2">
      <c r="C62" s="107"/>
      <c r="D62" s="107"/>
      <c r="E62" s="107"/>
      <c r="F62" s="107"/>
      <c r="G62" s="107"/>
      <c r="H62" s="107"/>
      <c r="I62" s="107"/>
      <c r="J62" s="107"/>
      <c r="O62" s="107"/>
      <c r="P62" s="107"/>
      <c r="Q62" s="107"/>
      <c r="R62" s="107"/>
      <c r="T62" s="107"/>
      <c r="AC62" s="107"/>
    </row>
    <row r="63" spans="1:30" x14ac:dyDescent="0.2">
      <c r="C63" s="107"/>
      <c r="D63" s="107"/>
      <c r="E63" s="107"/>
      <c r="F63" s="107"/>
      <c r="G63" s="107"/>
      <c r="H63" s="107"/>
      <c r="I63" s="107"/>
      <c r="J63" s="107"/>
      <c r="O63" s="107"/>
      <c r="P63" s="107"/>
      <c r="Q63" s="107"/>
      <c r="R63" s="107"/>
      <c r="T63" s="107"/>
      <c r="AC63" s="107"/>
    </row>
  </sheetData>
  <mergeCells count="11">
    <mergeCell ref="P8:R8"/>
    <mergeCell ref="S8:T8"/>
    <mergeCell ref="U8:X8"/>
    <mergeCell ref="Y8:AA8"/>
    <mergeCell ref="A5:F5"/>
    <mergeCell ref="A6:F6"/>
    <mergeCell ref="A1:AC1"/>
    <mergeCell ref="A3:AC3"/>
    <mergeCell ref="A8:C8"/>
    <mergeCell ref="D8:L8"/>
    <mergeCell ref="M8:O8"/>
  </mergeCells>
  <dataValidations count="44">
    <dataValidation type="list" allowBlank="1" showInputMessage="1" showErrorMessage="1" errorTitle="SCISSIONE PAGAMENTI" error="Selezionare 'NO' se il documento non è soggeto alla Scissione Pagamenti" sqref="I12:I57">
      <formula1>"SI, NO"</formula1>
    </dataValidation>
    <dataValidation type="list" allowBlank="1" showInputMessage="1" showErrorMessage="1" errorTitle="SCISSIONE PAGAMENTI" error="Selezionare 'NO' se il documento non è soggeto alla Scissione Pagamenti" sqref="I13:I57">
      <formula1>"SI, NO"</formula1>
    </dataValidation>
    <dataValidation type="list" allowBlank="1" showInputMessage="1" showErrorMessage="1" errorTitle="SCISSIONE PAGAMENTI" error="Selezionare 'NO' se il documento non è soggeto alla Scissione Pagamenti" sqref="I14:I57">
      <formula1>"SI, NO"</formula1>
    </dataValidation>
    <dataValidation type="list" allowBlank="1" showInputMessage="1" showErrorMessage="1" errorTitle="SCISSIONE PAGAMENTI" error="Selezionare 'NO' se il documento non è soggeto alla Scissione Pagamenti" sqref="I15:I57">
      <formula1>"SI, NO"</formula1>
    </dataValidation>
    <dataValidation type="list" allowBlank="1" showInputMessage="1" showErrorMessage="1" errorTitle="SCISSIONE PAGAMENTI" error="Selezionare 'NO' se il documento non è soggeto alla Scissione Pagamenti" sqref="I16:I57">
      <formula1>"SI, NO"</formula1>
    </dataValidation>
    <dataValidation type="list" allowBlank="1" showInputMessage="1" showErrorMessage="1" errorTitle="SCISSIONE PAGAMENTI" error="Selezionare 'NO' se il documento non è soggeto alla Scissione Pagamenti" sqref="I17:I57">
      <formula1>"SI, NO"</formula1>
    </dataValidation>
    <dataValidation type="list" allowBlank="1" showInputMessage="1" showErrorMessage="1" errorTitle="SCISSIONE PAGAMENTI" error="Selezionare 'NO' se il documento non è soggeto alla Scissione Pagamenti" sqref="I18:I57">
      <formula1>"SI, NO"</formula1>
    </dataValidation>
    <dataValidation type="list" allowBlank="1" showInputMessage="1" showErrorMessage="1" errorTitle="SCISSIONE PAGAMENTI" error="Selezionare 'NO' se il documento non è soggeto alla Scissione Pagamenti" sqref="I19:I57">
      <formula1>"SI, NO"</formula1>
    </dataValidation>
    <dataValidation type="list" allowBlank="1" showInputMessage="1" showErrorMessage="1" errorTitle="SCISSIONE PAGAMENTI" error="Selezionare 'NO' se il documento non è soggeto alla Scissione Pagamenti" sqref="I20:I57">
      <formula1>"SI, NO"</formula1>
    </dataValidation>
    <dataValidation type="list" allowBlank="1" showInputMessage="1" showErrorMessage="1" errorTitle="SCISSIONE PAGAMENTI" error="Selezionare 'NO' se il documento non è soggeto alla Scissione Pagamenti" sqref="I21:I57">
      <formula1>"SI, NO"</formula1>
    </dataValidation>
    <dataValidation type="list" allowBlank="1" showInputMessage="1" showErrorMessage="1" errorTitle="SCISSIONE PAGAMENTI" error="Selezionare 'NO' se il documento non è soggeto alla Scissione Pagamenti" sqref="I22:I57">
      <formula1>"SI, NO"</formula1>
    </dataValidation>
    <dataValidation type="list" allowBlank="1" showInputMessage="1" showErrorMessage="1" errorTitle="SCISSIONE PAGAMENTI" error="Selezionare 'NO' se il documento non è soggeto alla Scissione Pagamenti" sqref="I23:I57">
      <formula1>"SI, NO"</formula1>
    </dataValidation>
    <dataValidation type="list" allowBlank="1" showInputMessage="1" showErrorMessage="1" errorTitle="SCISSIONE PAGAMENTI" error="Selezionare 'NO' se il documento non è soggeto alla Scissione Pagamenti" sqref="I24:I57">
      <formula1>"SI, NO"</formula1>
    </dataValidation>
    <dataValidation type="list" allowBlank="1" showInputMessage="1" showErrorMessage="1" errorTitle="SCISSIONE PAGAMENTI" error="Selezionare 'NO' se il documento non è soggeto alla Scissione Pagamenti" sqref="I25:I57">
      <formula1>"SI, NO"</formula1>
    </dataValidation>
    <dataValidation type="list" allowBlank="1" showInputMessage="1" showErrorMessage="1" errorTitle="SCISSIONE PAGAMENTI" error="Selezionare 'NO' se il documento non è soggeto alla Scissione Pagamenti" sqref="I26:I57">
      <formula1>"SI, NO"</formula1>
    </dataValidation>
    <dataValidation type="list" allowBlank="1" showInputMessage="1" showErrorMessage="1" errorTitle="SCISSIONE PAGAMENTI" error="Selezionare 'NO' se il documento non è soggeto alla Scissione Pagamenti" sqref="I27:I57">
      <formula1>"SI, NO"</formula1>
    </dataValidation>
    <dataValidation type="list" allowBlank="1" showInputMessage="1" showErrorMessage="1" errorTitle="SCISSIONE PAGAMENTI" error="Selezionare 'NO' se il documento non è soggeto alla Scissione Pagamenti" sqref="I28:I57">
      <formula1>"SI, NO"</formula1>
    </dataValidation>
    <dataValidation type="list" allowBlank="1" showInputMessage="1" showErrorMessage="1" errorTitle="SCISSIONE PAGAMENTI" error="Selezionare 'NO' se il documento non è soggeto alla Scissione Pagamenti" sqref="I29:I57">
      <formula1>"SI, NO"</formula1>
    </dataValidation>
    <dataValidation type="list" allowBlank="1" showInputMessage="1" showErrorMessage="1" errorTitle="SCISSIONE PAGAMENTI" error="Selezionare 'NO' se il documento non è soggeto alla Scissione Pagamenti" sqref="I30:I57">
      <formula1>"SI, NO"</formula1>
    </dataValidation>
    <dataValidation type="list" allowBlank="1" showInputMessage="1" showErrorMessage="1" errorTitle="SCISSIONE PAGAMENTI" error="Selezionare 'NO' se il documento non è soggeto alla Scissione Pagamenti" sqref="I31:I57">
      <formula1>"SI, NO"</formula1>
    </dataValidation>
    <dataValidation type="list" allowBlank="1" showInputMessage="1" showErrorMessage="1" errorTitle="SCISSIONE PAGAMENTI" error="Selezionare 'NO' se il documento non è soggeto alla Scissione Pagamenti" sqref="I32:I57">
      <formula1>"SI, NO"</formula1>
    </dataValidation>
    <dataValidation type="list" allowBlank="1" showInputMessage="1" showErrorMessage="1" errorTitle="SCISSIONE PAGAMENTI" error="Selezionare 'NO' se il documento non è soggeto alla Scissione Pagamenti" sqref="I33:I57">
      <formula1>"SI, NO"</formula1>
    </dataValidation>
    <dataValidation type="list" allowBlank="1" showInputMessage="1" showErrorMessage="1" errorTitle="SCISSIONE PAGAMENTI" error="Selezionare 'NO' se il documento non è soggeto alla Scissione Pagamenti" sqref="I34:I57">
      <formula1>"SI, NO"</formula1>
    </dataValidation>
    <dataValidation type="list" allowBlank="1" showInputMessage="1" showErrorMessage="1" errorTitle="SCISSIONE PAGAMENTI" error="Selezionare 'NO' se il documento non è soggeto alla Scissione Pagamenti" sqref="I35:I57">
      <formula1>"SI, NO"</formula1>
    </dataValidation>
    <dataValidation type="list" allowBlank="1" showInputMessage="1" showErrorMessage="1" errorTitle="SCISSIONE PAGAMENTI" error="Selezionare 'NO' se il documento non è soggeto alla Scissione Pagamenti" sqref="I36:I57">
      <formula1>"SI, NO"</formula1>
    </dataValidation>
    <dataValidation type="list" allowBlank="1" showInputMessage="1" showErrorMessage="1" errorTitle="SCISSIONE PAGAMENTI" error="Selezionare 'NO' se il documento non è soggeto alla Scissione Pagamenti" sqref="I37:I57">
      <formula1>"SI, NO"</formula1>
    </dataValidation>
    <dataValidation type="list" allowBlank="1" showInputMessage="1" showErrorMessage="1" errorTitle="SCISSIONE PAGAMENTI" error="Selezionare 'NO' se il documento non è soggeto alla Scissione Pagamenti" sqref="I38:I57">
      <formula1>"SI, NO"</formula1>
    </dataValidation>
    <dataValidation type="list" allowBlank="1" showInputMessage="1" showErrorMessage="1" errorTitle="SCISSIONE PAGAMENTI" error="Selezionare 'NO' se il documento non è soggeto alla Scissione Pagamenti" sqref="I39:I57">
      <formula1>"SI, NO"</formula1>
    </dataValidation>
    <dataValidation type="list" allowBlank="1" showInputMessage="1" showErrorMessage="1" errorTitle="SCISSIONE PAGAMENTI" error="Selezionare 'NO' se il documento non è soggeto alla Scissione Pagamenti" sqref="I40:I57">
      <formula1>"SI, NO"</formula1>
    </dataValidation>
    <dataValidation type="list" allowBlank="1" showInputMessage="1" showErrorMessage="1" errorTitle="SCISSIONE PAGAMENTI" error="Selezionare 'NO' se il documento non è soggeto alla Scissione Pagamenti" sqref="I41:I57">
      <formula1>"SI, NO"</formula1>
    </dataValidation>
    <dataValidation type="list" allowBlank="1" showInputMessage="1" showErrorMessage="1" errorTitle="SCISSIONE PAGAMENTI" error="Selezionare 'NO' se il documento non è soggeto alla Scissione Pagamenti" sqref="I42:I57">
      <formula1>"SI, NO"</formula1>
    </dataValidation>
    <dataValidation type="list" allowBlank="1" showInputMessage="1" showErrorMessage="1" errorTitle="SCISSIONE PAGAMENTI" error="Selezionare 'NO' se il documento non è soggeto alla Scissione Pagamenti" sqref="I43:I57">
      <formula1>"SI, NO"</formula1>
    </dataValidation>
    <dataValidation type="list" allowBlank="1" showInputMessage="1" showErrorMessage="1" errorTitle="SCISSIONE PAGAMENTI" error="Selezionare 'NO' se il documento non è soggeto alla Scissione Pagamenti" sqref="I44:I57">
      <formula1>"SI, NO"</formula1>
    </dataValidation>
    <dataValidation type="list" allowBlank="1" showInputMessage="1" showErrorMessage="1" errorTitle="SCISSIONE PAGAMENTI" error="Selezionare 'NO' se il documento non è soggeto alla Scissione Pagamenti" sqref="I45:I57">
      <formula1>"SI, NO"</formula1>
    </dataValidation>
    <dataValidation type="list" allowBlank="1" showInputMessage="1" showErrorMessage="1" errorTitle="SCISSIONE PAGAMENTI" error="Selezionare 'NO' se il documento non è soggeto alla Scissione Pagamenti" sqref="I46:I57">
      <formula1>"SI, NO"</formula1>
    </dataValidation>
    <dataValidation type="list" allowBlank="1" showInputMessage="1" showErrorMessage="1" errorTitle="SCISSIONE PAGAMENTI" error="Selezionare 'NO' se il documento non è soggeto alla Scissione Pagamenti" sqref="I47:I57">
      <formula1>"SI, NO"</formula1>
    </dataValidation>
    <dataValidation type="list" allowBlank="1" showInputMessage="1" showErrorMessage="1" errorTitle="SCISSIONE PAGAMENTI" error="Selezionare 'NO' se il documento non è soggeto alla Scissione Pagamenti" sqref="I48:I57">
      <formula1>"SI, NO"</formula1>
    </dataValidation>
    <dataValidation type="list" allowBlank="1" showInputMessage="1" showErrorMessage="1" errorTitle="SCISSIONE PAGAMENTI" error="Selezionare 'NO' se il documento non è soggeto alla Scissione Pagamenti" sqref="I49:I57">
      <formula1>"SI, NO"</formula1>
    </dataValidation>
    <dataValidation type="list" allowBlank="1" showInputMessage="1" showErrorMessage="1" errorTitle="SCISSIONE PAGAMENTI" error="Selezionare 'NO' se il documento non è soggeto alla Scissione Pagamenti" sqref="I50:I57">
      <formula1>"SI, NO"</formula1>
    </dataValidation>
    <dataValidation type="list" allowBlank="1" showInputMessage="1" showErrorMessage="1" errorTitle="SCISSIONE PAGAMENTI" error="Selezionare 'NO' se il documento non è soggeto alla Scissione Pagamenti" sqref="I51:I57">
      <formula1>"SI, NO"</formula1>
    </dataValidation>
    <dataValidation type="list" allowBlank="1" showInputMessage="1" showErrorMessage="1" errorTitle="SCISSIONE PAGAMENTI" error="Selezionare 'NO' se il documento non è soggeto alla Scissione Pagamenti" sqref="I52:I57">
      <formula1>"SI, NO"</formula1>
    </dataValidation>
    <dataValidation type="list" allowBlank="1" showInputMessage="1" showErrorMessage="1" errorTitle="SCISSIONE PAGAMENTI" error="Selezionare 'NO' se il documento non è soggeto alla Scissione Pagamenti" sqref="I53:I57">
      <formula1>"SI, NO"</formula1>
    </dataValidation>
    <dataValidation type="list" allowBlank="1" showInputMessage="1" showErrorMessage="1" errorTitle="SCISSIONE PAGAMENTI" error="Selezionare 'NO' se il documento non è soggeto alla Scissione Pagamenti" sqref="I54:I57">
      <formula1>"SI, NO"</formula1>
    </dataValidation>
    <dataValidation type="list" allowBlank="1" showInputMessage="1" showErrorMessage="1" errorTitle="SCISSIONE PAGAMENTI" error="Selezionare 'NO' se il documento non è soggeto alla Scissione Pagamenti" sqref="I55:I57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opLeftCell="C1" zoomScaleNormal="100" workbookViewId="0">
      <selection sqref="A1:P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151"/>
    </row>
    <row r="2" spans="1:17" s="97" customFormat="1" ht="15" customHeight="1" x14ac:dyDescent="0.2"/>
    <row r="3" spans="1:17" s="90" customFormat="1" ht="23.1" customHeight="1" x14ac:dyDescent="0.2">
      <c r="A3" s="294" t="s">
        <v>112</v>
      </c>
      <c r="B3" s="294"/>
      <c r="C3" s="294"/>
      <c r="D3" s="294"/>
      <c r="E3" s="294"/>
      <c r="F3" s="294"/>
      <c r="G3" s="294"/>
      <c r="H3" s="294"/>
      <c r="I3" s="294"/>
      <c r="J3" s="295"/>
      <c r="K3" s="295"/>
      <c r="L3" s="295"/>
      <c r="M3" s="295"/>
      <c r="N3" s="295"/>
      <c r="O3" s="295"/>
      <c r="P3" s="295"/>
      <c r="Q3" s="150"/>
    </row>
    <row r="4" spans="1:17" s="90" customFormat="1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3"/>
      <c r="Q4" s="150"/>
    </row>
    <row r="5" spans="1:17" s="90" customFormat="1" ht="23.1" customHeight="1" x14ac:dyDescent="0.2">
      <c r="A5" s="299" t="s">
        <v>111</v>
      </c>
      <c r="B5" s="299"/>
      <c r="C5" s="299"/>
      <c r="D5" s="299"/>
      <c r="E5" s="299"/>
      <c r="F5" s="299"/>
      <c r="G5" s="299"/>
      <c r="H5" s="299"/>
      <c r="I5" s="300"/>
      <c r="J5" s="205" t="s">
        <v>110</v>
      </c>
      <c r="K5" s="149"/>
      <c r="L5" s="149"/>
      <c r="M5" s="149"/>
      <c r="N5" s="149"/>
      <c r="O5" s="149"/>
      <c r="P5" s="204"/>
      <c r="Q5" s="150"/>
    </row>
    <row r="6" spans="1:17" s="90" customFormat="1" ht="23.1" customHeight="1" x14ac:dyDescent="0.2">
      <c r="C6" s="289" t="s">
        <v>97</v>
      </c>
      <c r="D6" s="290"/>
      <c r="E6" s="290"/>
      <c r="F6" s="290"/>
      <c r="G6" s="291"/>
      <c r="H6" s="198">
        <v>0</v>
      </c>
      <c r="I6" s="202"/>
      <c r="J6" s="287" t="s">
        <v>97</v>
      </c>
      <c r="K6" s="287"/>
      <c r="L6" s="287"/>
      <c r="M6" s="287"/>
      <c r="N6" s="288"/>
      <c r="O6" s="203">
        <v>0</v>
      </c>
      <c r="P6" s="202"/>
    </row>
    <row r="7" spans="1:17" s="90" customFormat="1" ht="23.1" customHeight="1" x14ac:dyDescent="0.2">
      <c r="C7" s="289" t="s">
        <v>95</v>
      </c>
      <c r="D7" s="290"/>
      <c r="E7" s="290"/>
      <c r="F7" s="290"/>
      <c r="G7" s="199"/>
      <c r="H7" s="198">
        <v>0</v>
      </c>
      <c r="I7" s="200"/>
      <c r="J7" s="285" t="s">
        <v>95</v>
      </c>
      <c r="K7" s="285"/>
      <c r="L7" s="285"/>
      <c r="M7" s="285"/>
      <c r="N7" s="286"/>
      <c r="O7" s="201">
        <v>0</v>
      </c>
      <c r="P7" s="200"/>
    </row>
    <row r="8" spans="1:17" s="90" customFormat="1" ht="23.1" customHeight="1" x14ac:dyDescent="0.2">
      <c r="C8" s="289" t="s">
        <v>94</v>
      </c>
      <c r="D8" s="290"/>
      <c r="E8" s="290"/>
      <c r="F8" s="290"/>
      <c r="G8" s="199"/>
      <c r="H8" s="198">
        <f>H6-H7</f>
        <v>0</v>
      </c>
      <c r="I8" s="196"/>
      <c r="J8" s="301" t="s">
        <v>94</v>
      </c>
      <c r="K8" s="301"/>
      <c r="L8" s="301"/>
      <c r="M8" s="301"/>
      <c r="N8" s="302"/>
      <c r="O8" s="197">
        <v>0</v>
      </c>
      <c r="P8" s="196"/>
    </row>
    <row r="9" spans="1:17" s="90" customFormat="1" x14ac:dyDescent="0.2">
      <c r="C9" s="195"/>
      <c r="D9" s="195"/>
      <c r="E9" s="195"/>
      <c r="F9" s="195"/>
      <c r="G9" s="194"/>
      <c r="H9" s="193"/>
      <c r="I9" s="166"/>
      <c r="J9" s="169"/>
      <c r="K9" s="169"/>
      <c r="L9" s="169"/>
      <c r="M9" s="169"/>
      <c r="N9" s="169"/>
      <c r="O9" s="192"/>
      <c r="P9" s="191"/>
    </row>
    <row r="10" spans="1:17" s="90" customFormat="1" ht="16.5" customHeight="1" x14ac:dyDescent="0.2">
      <c r="A10" s="296" t="s">
        <v>109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8"/>
    </row>
    <row r="11" spans="1:17" s="90" customFormat="1" ht="23.1" customHeight="1" x14ac:dyDescent="0.2">
      <c r="A11" s="226" t="s">
        <v>14</v>
      </c>
      <c r="B11" s="241"/>
      <c r="C11" s="226" t="s">
        <v>15</v>
      </c>
      <c r="D11" s="240"/>
      <c r="E11" s="240"/>
      <c r="F11" s="240"/>
      <c r="G11" s="240"/>
      <c r="H11" s="240"/>
      <c r="I11" s="241"/>
      <c r="J11" s="226" t="s">
        <v>1</v>
      </c>
      <c r="K11" s="241"/>
      <c r="L11" s="148"/>
      <c r="M11" s="226" t="s">
        <v>64</v>
      </c>
      <c r="N11" s="240"/>
      <c r="O11" s="240"/>
      <c r="P11" s="241"/>
    </row>
    <row r="12" spans="1:17" ht="36" customHeight="1" x14ac:dyDescent="0.2">
      <c r="A12" s="104" t="s">
        <v>21</v>
      </c>
      <c r="B12" s="190" t="s">
        <v>108</v>
      </c>
      <c r="C12" s="104" t="s">
        <v>24</v>
      </c>
      <c r="D12" s="105" t="s">
        <v>25</v>
      </c>
      <c r="E12" s="189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 x14ac:dyDescent="0.2">
      <c r="C14" s="107"/>
      <c r="D14" s="107"/>
      <c r="E14" s="107"/>
      <c r="F14" s="107"/>
      <c r="G14" s="107"/>
      <c r="H14" s="107"/>
      <c r="I14" s="107"/>
      <c r="J14" s="107"/>
      <c r="K14" s="188"/>
    </row>
    <row r="15" spans="1:17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  <mergeCell ref="A4:P4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Simona Siragna</cp:lastModifiedBy>
  <cp:lastPrinted>2015-01-23T09:39:52Z</cp:lastPrinted>
  <dcterms:created xsi:type="dcterms:W3CDTF">1996-11-05T10:16:36Z</dcterms:created>
  <dcterms:modified xsi:type="dcterms:W3CDTF">2025-01-13T16:20:42Z</dcterms:modified>
</cp:coreProperties>
</file>